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public\kokaikei\2000.公会計\03.H29年度\01.ぎょうせい\000.H29納品\01.一部事務組合\オ.大辺路衛生施設組合\①普通会計財務書類\"/>
    </mc:Choice>
  </mc:AlternateContent>
  <xr:revisionPtr revIDLastSave="0" documentId="13_ncr:1_{48D38700-B729-423C-B7E4-EB79DEF98207}" xr6:coauthVersionLast="28" xr6:coauthVersionMax="28" xr10:uidLastSave="{00000000-0000-0000-0000-000000000000}"/>
  <bookViews>
    <workbookView xWindow="0" yWindow="0" windowWidth="28800" windowHeight="11745" tabRatio="832" xr2:uid="{00000000-000D-0000-FFFF-FFFF00000000}"/>
  </bookViews>
  <sheets>
    <sheet name="単体BS" sheetId="57" r:id="rId1"/>
    <sheet name="単体PL" sheetId="58" r:id="rId2"/>
    <sheet name="単体NW" sheetId="59" r:id="rId3"/>
    <sheet name="単体CF" sheetId="60" r:id="rId4"/>
    <sheet name="単体BS (千円)" sheetId="62" r:id="rId5"/>
    <sheet name="単体PL (千円)" sheetId="63" r:id="rId6"/>
    <sheet name="単体NW (千円)" sheetId="64" r:id="rId7"/>
    <sheet name="単体CF (千円)" sheetId="65" r:id="rId8"/>
    <sheet name="単体BS (百万円)" sheetId="66" r:id="rId9"/>
    <sheet name="単体PL (百万円)" sheetId="67" r:id="rId10"/>
    <sheet name="単体NW (百万円)" sheetId="68" r:id="rId11"/>
    <sheet name="単体CF (百万円)" sheetId="69" r:id="rId12"/>
    <sheet name="単体BS 按分用" sheetId="70" r:id="rId13"/>
    <sheet name="単体PL 按分用" sheetId="71" r:id="rId14"/>
    <sheet name="単体NW 按分用" sheetId="72" r:id="rId15"/>
    <sheet name="単体CF 按分用" sheetId="73" r:id="rId16"/>
    <sheet name="単体BS 按分用 (千円)" sheetId="74" r:id="rId17"/>
    <sheet name="単体PL 按分用 (千円)" sheetId="75" r:id="rId18"/>
    <sheet name="単体NW 按分用 (千円)" sheetId="76" r:id="rId19"/>
    <sheet name="単体CF 按分用 (千円)" sheetId="77" r:id="rId20"/>
    <sheet name="単体BS 按分用 (百万円)" sheetId="78" r:id="rId21"/>
    <sheet name="単体PL 按分用 (百万円)" sheetId="79" r:id="rId22"/>
    <sheet name="単体NW 按分用 (百万円)" sheetId="80" r:id="rId23"/>
    <sheet name="単体CF 按分用 (百万円)" sheetId="81" r:id="rId24"/>
    <sheet name="退手BS" sheetId="49" state="hidden" r:id="rId25"/>
    <sheet name="退手PL" sheetId="50" state="hidden" r:id="rId26"/>
    <sheet name="退手NW" sheetId="51" state="hidden" r:id="rId27"/>
    <sheet name="退手CF" sheetId="52" state="hidden" r:id="rId28"/>
    <sheet name="退手BS按分用" sheetId="53" state="hidden" r:id="rId29"/>
    <sheet name="退手PL按分用" sheetId="54" state="hidden" r:id="rId30"/>
    <sheet name="退手NW按分用" sheetId="55" state="hidden" r:id="rId31"/>
    <sheet name="退手CF按分用" sheetId="56" state="hidden" r:id="rId32"/>
    <sheet name="連結BS" sheetId="21" state="hidden" r:id="rId33"/>
    <sheet name="連結PL" sheetId="22" state="hidden" r:id="rId34"/>
    <sheet name="連結NW" sheetId="23" state="hidden" r:id="rId35"/>
    <sheet name="連結CF" sheetId="25" state="hidden" r:id="rId36"/>
    <sheet name="連結上の調整" sheetId="61" state="hidden" r:id="rId37"/>
    <sheet name="連結BS (千円)" sheetId="30" state="hidden" r:id="rId38"/>
    <sheet name="連結PL (千円)" sheetId="31" state="hidden" r:id="rId39"/>
    <sheet name="連結NW (千円)" sheetId="32" state="hidden" r:id="rId40"/>
    <sheet name="連結CF (千円)" sheetId="33" state="hidden" r:id="rId41"/>
    <sheet name="連結BS (百万円)" sheetId="34" state="hidden" r:id="rId42"/>
    <sheet name="連結PL (百万円)" sheetId="35" state="hidden" r:id="rId43"/>
    <sheet name="連結NW (百万円)" sheetId="36" state="hidden" r:id="rId44"/>
    <sheet name="連結CF (百万円)" sheetId="37" state="hidden" r:id="rId45"/>
    <sheet name="連結BS 按分用" sheetId="26" state="hidden" r:id="rId46"/>
    <sheet name="連結PL 按分用" sheetId="27" state="hidden" r:id="rId47"/>
    <sheet name="連結NW 按分用" sheetId="28" state="hidden" r:id="rId48"/>
    <sheet name="連結CF 按分用" sheetId="29" state="hidden" r:id="rId49"/>
    <sheet name="連結BS 按分用 (千円)" sheetId="38" state="hidden" r:id="rId50"/>
    <sheet name="連結PL 按分用 (千円)" sheetId="42" state="hidden" r:id="rId51"/>
    <sheet name="連結NW 按分用 (千円)" sheetId="43" state="hidden" r:id="rId52"/>
    <sheet name="連結CF 按分用 (千円)" sheetId="44" state="hidden" r:id="rId53"/>
    <sheet name="連結BS 按分用 (百万円)" sheetId="45" state="hidden" r:id="rId54"/>
    <sheet name="連結PL 按分用 (百万円)" sheetId="46" state="hidden" r:id="rId55"/>
    <sheet name="連結NW 按分用 (百万円)" sheetId="47" state="hidden" r:id="rId56"/>
    <sheet name="連結CF 按分用 (百万円)" sheetId="48" state="hidden" r:id="rId57"/>
    <sheet name="PL及びNWM" sheetId="24" state="hidden" r:id="rId58"/>
  </sheets>
  <externalReferences>
    <externalReference r:id="rId59"/>
  </externalReferences>
  <definedNames>
    <definedName name="_xlnm._FilterDatabase" localSheetId="24" hidden="1">退手BS!#REF!</definedName>
    <definedName name="_xlnm._FilterDatabase" localSheetId="28" hidden="1">退手BS按分用!#REF!</definedName>
    <definedName name="_xlnm._FilterDatabase" localSheetId="27" hidden="1">退手CF!#REF!</definedName>
    <definedName name="_xlnm._FilterDatabase" localSheetId="31" hidden="1">退手CF按分用!#REF!</definedName>
    <definedName name="_xlnm._FilterDatabase" localSheetId="26" hidden="1">退手NW!#REF!</definedName>
    <definedName name="_xlnm._FilterDatabase" localSheetId="30" hidden="1">退手NW按分用!#REF!</definedName>
    <definedName name="_xlnm._FilterDatabase" localSheetId="25" hidden="1">退手PL!#REF!</definedName>
    <definedName name="_xlnm._FilterDatabase" localSheetId="29" hidden="1">退手PL按分用!#REF!</definedName>
    <definedName name="_xlnm._FilterDatabase" localSheetId="0" hidden="1">単体BS!#REF!</definedName>
    <definedName name="_xlnm._FilterDatabase" localSheetId="4" hidden="1">'単体BS (千円)'!#REF!</definedName>
    <definedName name="_xlnm._FilterDatabase" localSheetId="8" hidden="1">'単体BS (百万円)'!#REF!</definedName>
    <definedName name="_xlnm._FilterDatabase" localSheetId="12" hidden="1">'単体BS 按分用'!#REF!</definedName>
    <definedName name="_xlnm._FilterDatabase" localSheetId="16" hidden="1">'単体BS 按分用 (千円)'!#REF!</definedName>
    <definedName name="_xlnm._FilterDatabase" localSheetId="20" hidden="1">'単体BS 按分用 (百万円)'!#REF!</definedName>
    <definedName name="_xlnm._FilterDatabase" localSheetId="3" hidden="1">単体CF!#REF!</definedName>
    <definedName name="_xlnm._FilterDatabase" localSheetId="7" hidden="1">'単体CF (千円)'!#REF!</definedName>
    <definedName name="_xlnm._FilterDatabase" localSheetId="11" hidden="1">'単体CF (百万円)'!#REF!</definedName>
    <definedName name="_xlnm._FilterDatabase" localSheetId="15" hidden="1">'単体CF 按分用'!#REF!</definedName>
    <definedName name="_xlnm._FilterDatabase" localSheetId="19" hidden="1">'単体CF 按分用 (千円)'!#REF!</definedName>
    <definedName name="_xlnm._FilterDatabase" localSheetId="23" hidden="1">'単体CF 按分用 (百万円)'!#REF!</definedName>
    <definedName name="_xlnm._FilterDatabase" localSheetId="2" hidden="1">単体NW!#REF!</definedName>
    <definedName name="_xlnm._FilterDatabase" localSheetId="6" hidden="1">'単体NW (千円)'!#REF!</definedName>
    <definedName name="_xlnm._FilterDatabase" localSheetId="10" hidden="1">'単体NW (百万円)'!#REF!</definedName>
    <definedName name="_xlnm._FilterDatabase" localSheetId="14" hidden="1">'単体NW 按分用'!#REF!</definedName>
    <definedName name="_xlnm._FilterDatabase" localSheetId="18" hidden="1">'単体NW 按分用 (千円)'!#REF!</definedName>
    <definedName name="_xlnm._FilterDatabase" localSheetId="22" hidden="1">'単体NW 按分用 (百万円)'!#REF!</definedName>
    <definedName name="_xlnm._FilterDatabase" localSheetId="1" hidden="1">単体PL!#REF!</definedName>
    <definedName name="_xlnm._FilterDatabase" localSheetId="5" hidden="1">'単体PL (千円)'!#REF!</definedName>
    <definedName name="_xlnm._FilterDatabase" localSheetId="9" hidden="1">'単体PL (百万円)'!#REF!</definedName>
    <definedName name="_xlnm._FilterDatabase" localSheetId="13" hidden="1">'単体PL 按分用'!#REF!</definedName>
    <definedName name="_xlnm._FilterDatabase" localSheetId="17" hidden="1">'単体PL 按分用 (千円)'!#REF!</definedName>
    <definedName name="_xlnm._FilterDatabase" localSheetId="21" hidden="1">'単体PL 按分用 (百万円)'!#REF!</definedName>
    <definedName name="_xlnm._FilterDatabase" localSheetId="32" hidden="1">連結BS!#REF!</definedName>
    <definedName name="_xlnm._FilterDatabase" localSheetId="37" hidden="1">'連結BS (千円)'!#REF!</definedName>
    <definedName name="_xlnm._FilterDatabase" localSheetId="41" hidden="1">'連結BS (百万円)'!#REF!</definedName>
    <definedName name="_xlnm._FilterDatabase" localSheetId="45" hidden="1">'連結BS 按分用'!#REF!</definedName>
    <definedName name="_xlnm._FilterDatabase" localSheetId="49" hidden="1">'連結BS 按分用 (千円)'!#REF!</definedName>
    <definedName name="_xlnm._FilterDatabase" localSheetId="53" hidden="1">'連結BS 按分用 (百万円)'!#REF!</definedName>
    <definedName name="_xlnm._FilterDatabase" localSheetId="35" hidden="1">連結CF!#REF!</definedName>
    <definedName name="_xlnm._FilterDatabase" localSheetId="40" hidden="1">'連結CF (千円)'!#REF!</definedName>
    <definedName name="_xlnm._FilterDatabase" localSheetId="44" hidden="1">'連結CF (百万円)'!#REF!</definedName>
    <definedName name="_xlnm._FilterDatabase" localSheetId="48" hidden="1">'連結CF 按分用'!#REF!</definedName>
    <definedName name="_xlnm._FilterDatabase" localSheetId="52" hidden="1">'連結CF 按分用 (千円)'!#REF!</definedName>
    <definedName name="_xlnm._FilterDatabase" localSheetId="56" hidden="1">'連結CF 按分用 (百万円)'!#REF!</definedName>
    <definedName name="_xlnm._FilterDatabase" localSheetId="34" hidden="1">連結NW!#REF!</definedName>
    <definedName name="_xlnm._FilterDatabase" localSheetId="39" hidden="1">'連結NW (千円)'!#REF!</definedName>
    <definedName name="_xlnm._FilterDatabase" localSheetId="43" hidden="1">'連結NW (百万円)'!#REF!</definedName>
    <definedName name="_xlnm._FilterDatabase" localSheetId="47" hidden="1">'連結NW 按分用'!#REF!</definedName>
    <definedName name="_xlnm._FilterDatabase" localSheetId="51" hidden="1">'連結NW 按分用 (千円)'!#REF!</definedName>
    <definedName name="_xlnm._FilterDatabase" localSheetId="55" hidden="1">'連結NW 按分用 (百万円)'!#REF!</definedName>
    <definedName name="_xlnm._FilterDatabase" localSheetId="33" hidden="1">連結PL!#REF!</definedName>
    <definedName name="_xlnm._FilterDatabase" localSheetId="38" hidden="1">'連結PL (千円)'!#REF!</definedName>
    <definedName name="_xlnm._FilterDatabase" localSheetId="42" hidden="1">'連結PL (百万円)'!#REF!</definedName>
    <definedName name="_xlnm._FilterDatabase" localSheetId="46" hidden="1">'連結PL 按分用'!#REF!</definedName>
    <definedName name="_xlnm._FilterDatabase" localSheetId="50" hidden="1">'連結PL 按分用 (千円)'!#REF!</definedName>
    <definedName name="_xlnm._FilterDatabase" localSheetId="54" hidden="1">'連結PL 按分用 (百万円)'!#REF!</definedName>
    <definedName name="_xlnm.Print_Area" localSheetId="57">PL及びNWM!$A$1:$U$57</definedName>
    <definedName name="_xlnm.Print_Area" localSheetId="24">退手BS!$A$1:$AC$63</definedName>
    <definedName name="_xlnm.Print_Area" localSheetId="28">退手BS按分用!$A$1:$AK$65</definedName>
    <definedName name="_xlnm.Print_Area" localSheetId="27">退手CF!$A$1:$N$59</definedName>
    <definedName name="_xlnm.Print_Area" localSheetId="31">退手CF按分用!$A$1:$S$59</definedName>
    <definedName name="_xlnm.Print_Area" localSheetId="26">退手NW!$A$1:$N$24</definedName>
    <definedName name="_xlnm.Print_Area" localSheetId="30">退手NW按分用!$A$1:$S$24</definedName>
    <definedName name="_xlnm.Print_Area" localSheetId="25">退手PL!$A$1:$N$42</definedName>
    <definedName name="_xlnm.Print_Area" localSheetId="29">退手PL按分用!$A$1:$S$42</definedName>
    <definedName name="_xlnm.Print_Area" localSheetId="0">単体BS!$A$1:$AC$63</definedName>
    <definedName name="_xlnm.Print_Area" localSheetId="4">'単体BS (千円)'!$A$1:$AC$63</definedName>
    <definedName name="_xlnm.Print_Area" localSheetId="8">'単体BS (百万円)'!$A$1:$AC$63</definedName>
    <definedName name="_xlnm.Print_Area" localSheetId="12">'単体BS 按分用'!$A$1:$AK$65</definedName>
    <definedName name="_xlnm.Print_Area" localSheetId="16">'単体BS 按分用 (千円)'!$A$1:$AK$65</definedName>
    <definedName name="_xlnm.Print_Area" localSheetId="20">'単体BS 按分用 (百万円)'!$A$1:$AK$65</definedName>
    <definedName name="_xlnm.Print_Area" localSheetId="3">単体CF!$A$1:$N$59</definedName>
    <definedName name="_xlnm.Print_Area" localSheetId="7">'単体CF (千円)'!$A$1:$N$59</definedName>
    <definedName name="_xlnm.Print_Area" localSheetId="11">'単体CF (百万円)'!$A$1:$N$59</definedName>
    <definedName name="_xlnm.Print_Area" localSheetId="15">'単体CF 按分用'!$A$1:$S$59</definedName>
    <definedName name="_xlnm.Print_Area" localSheetId="19">'単体CF 按分用 (千円)'!$A$1:$S$59</definedName>
    <definedName name="_xlnm.Print_Area" localSheetId="23">'単体CF 按分用 (百万円)'!$A$1:$S$59</definedName>
    <definedName name="_xlnm.Print_Area" localSheetId="2">単体NW!$A$1:$N$24</definedName>
    <definedName name="_xlnm.Print_Area" localSheetId="6">'単体NW (千円)'!$A$1:$N$24</definedName>
    <definedName name="_xlnm.Print_Area" localSheetId="10">'単体NW (百万円)'!$A$1:$N$24</definedName>
    <definedName name="_xlnm.Print_Area" localSheetId="14">'単体NW 按分用'!$A$1:$S$24</definedName>
    <definedName name="_xlnm.Print_Area" localSheetId="18">'単体NW 按分用 (千円)'!$A$1:$S$24</definedName>
    <definedName name="_xlnm.Print_Area" localSheetId="22">'単体NW 按分用 (百万円)'!$A$1:$S$24</definedName>
    <definedName name="_xlnm.Print_Area" localSheetId="1">単体PL!$A$1:$N$42</definedName>
    <definedName name="_xlnm.Print_Area" localSheetId="5">'単体PL (千円)'!$A$1:$N$42</definedName>
    <definedName name="_xlnm.Print_Area" localSheetId="9">'単体PL (百万円)'!$A$1:$N$42</definedName>
    <definedName name="_xlnm.Print_Area" localSheetId="13">'単体PL 按分用'!$A$1:$S$42</definedName>
    <definedName name="_xlnm.Print_Area" localSheetId="17">'単体PL 按分用 (千円)'!$A$1:$S$42</definedName>
    <definedName name="_xlnm.Print_Area" localSheetId="21">'単体PL 按分用 (百万円)'!$A$1:$S$42</definedName>
    <definedName name="_xlnm.Print_Area" localSheetId="32">連結BS!$A$1:$AC$63</definedName>
    <definedName name="_xlnm.Print_Area" localSheetId="37">'連結BS (千円)'!$A$1:$AC$63</definedName>
    <definedName name="_xlnm.Print_Area" localSheetId="41">'連結BS (百万円)'!$A$1:$AC$63</definedName>
    <definedName name="_xlnm.Print_Area" localSheetId="45">'連結BS 按分用'!$A$1:$AK$65</definedName>
    <definedName name="_xlnm.Print_Area" localSheetId="49">'連結BS 按分用 (千円)'!$A$1:$AK$65</definedName>
    <definedName name="_xlnm.Print_Area" localSheetId="53">'連結BS 按分用 (百万円)'!$A$1:$AK$65</definedName>
    <definedName name="_xlnm.Print_Area" localSheetId="35">連結CF!$A$1:$N$59</definedName>
    <definedName name="_xlnm.Print_Area" localSheetId="40">'連結CF (千円)'!$A$1:$N$59</definedName>
    <definedName name="_xlnm.Print_Area" localSheetId="44">'連結CF (百万円)'!$A$1:$N$59</definedName>
    <definedName name="_xlnm.Print_Area" localSheetId="48">'連結CF 按分用'!$A$1:$S$59</definedName>
    <definedName name="_xlnm.Print_Area" localSheetId="52">'連結CF 按分用 (千円)'!$A$1:$S$59</definedName>
    <definedName name="_xlnm.Print_Area" localSheetId="56">'連結CF 按分用 (百万円)'!$A$1:$S$59</definedName>
    <definedName name="_xlnm.Print_Area" localSheetId="34">連結NW!$A$1:$N$24</definedName>
    <definedName name="_xlnm.Print_Area" localSheetId="39">'連結NW (千円)'!$A$1:$N$24</definedName>
    <definedName name="_xlnm.Print_Area" localSheetId="43">'連結NW (百万円)'!$A$1:$N$24</definedName>
    <definedName name="_xlnm.Print_Area" localSheetId="47">'連結NW 按分用'!$A$1:$S$24</definedName>
    <definedName name="_xlnm.Print_Area" localSheetId="51">'連結NW 按分用 (千円)'!$A$1:$S$24</definedName>
    <definedName name="_xlnm.Print_Area" localSheetId="55">'連結NW 按分用 (百万円)'!$A$1:$S$24</definedName>
    <definedName name="_xlnm.Print_Area" localSheetId="33">連結PL!$A$1:$N$42</definedName>
    <definedName name="_xlnm.Print_Area" localSheetId="38">'連結PL (千円)'!$A$1:$N$42</definedName>
    <definedName name="_xlnm.Print_Area" localSheetId="42">'連結PL (百万円)'!$A$1:$N$42</definedName>
    <definedName name="_xlnm.Print_Area" localSheetId="46">'連結PL 按分用'!$A$1:$S$42</definedName>
    <definedName name="_xlnm.Print_Area" localSheetId="50">'連結PL 按分用 (千円)'!$A$1:$S$42</definedName>
    <definedName name="_xlnm.Print_Area" localSheetId="54">'連結PL 按分用 (百万円)'!$A$1:$S$42</definedName>
  </definedNames>
  <calcPr calcId="171027"/>
</workbook>
</file>

<file path=xl/calcChain.xml><?xml version="1.0" encoding="utf-8"?>
<calcChain xmlns="http://schemas.openxmlformats.org/spreadsheetml/2006/main">
  <c r="L15" i="23" l="1"/>
  <c r="L16" i="23"/>
  <c r="B4" i="81" l="1"/>
  <c r="B3" i="81"/>
  <c r="B4" i="80"/>
  <c r="B3" i="80"/>
  <c r="A3" i="79"/>
  <c r="B3" i="78"/>
  <c r="B4" i="77"/>
  <c r="B3" i="77"/>
  <c r="B4" i="76"/>
  <c r="B3" i="76"/>
  <c r="A4" i="75"/>
  <c r="A3" i="75"/>
  <c r="B3" i="74"/>
  <c r="L57" i="73"/>
  <c r="L56" i="73"/>
  <c r="L53" i="73"/>
  <c r="L50" i="73"/>
  <c r="L49" i="73"/>
  <c r="L47" i="73"/>
  <c r="R47" i="73" s="1"/>
  <c r="L46" i="73"/>
  <c r="L42" i="73"/>
  <c r="L41" i="73"/>
  <c r="L40" i="73"/>
  <c r="L39" i="73"/>
  <c r="L38" i="73"/>
  <c r="L36" i="73"/>
  <c r="L35" i="73"/>
  <c r="L34" i="73"/>
  <c r="L33" i="73"/>
  <c r="L32" i="73"/>
  <c r="L28" i="73"/>
  <c r="L27" i="73"/>
  <c r="L26" i="73"/>
  <c r="L24" i="73"/>
  <c r="L23" i="73"/>
  <c r="L22" i="73"/>
  <c r="L21" i="73"/>
  <c r="L19" i="73"/>
  <c r="L18" i="73"/>
  <c r="L17" i="73"/>
  <c r="L16" i="73"/>
  <c r="L14" i="73"/>
  <c r="L13" i="73"/>
  <c r="L12" i="73"/>
  <c r="L11" i="73"/>
  <c r="B4" i="73"/>
  <c r="B3" i="73"/>
  <c r="L21" i="72"/>
  <c r="J21" i="72"/>
  <c r="L20" i="72"/>
  <c r="J20" i="72"/>
  <c r="L19" i="72"/>
  <c r="J19" i="72"/>
  <c r="L18" i="72"/>
  <c r="L17" i="72"/>
  <c r="L16" i="72"/>
  <c r="L15" i="72"/>
  <c r="M12" i="72"/>
  <c r="M11" i="72"/>
  <c r="M9" i="72"/>
  <c r="M8" i="72"/>
  <c r="L8" i="72"/>
  <c r="B4" i="72"/>
  <c r="B3" i="72"/>
  <c r="L40" i="71"/>
  <c r="L39" i="71"/>
  <c r="L37" i="71"/>
  <c r="L36" i="71"/>
  <c r="L35" i="71"/>
  <c r="L34" i="71"/>
  <c r="L33" i="71"/>
  <c r="L30" i="71"/>
  <c r="L29" i="71"/>
  <c r="L27" i="71"/>
  <c r="L26" i="71"/>
  <c r="L25" i="71"/>
  <c r="L24" i="71"/>
  <c r="L22" i="71"/>
  <c r="L21" i="71"/>
  <c r="L20" i="71"/>
  <c r="L18" i="71"/>
  <c r="L18" i="79" s="1"/>
  <c r="L17" i="71"/>
  <c r="L16" i="71"/>
  <c r="L15" i="71"/>
  <c r="L13" i="71"/>
  <c r="L12" i="71"/>
  <c r="L11" i="71"/>
  <c r="L10" i="71"/>
  <c r="A4" i="71"/>
  <c r="A3" i="71"/>
  <c r="N63" i="70"/>
  <c r="R63" i="70" s="1"/>
  <c r="N62" i="70"/>
  <c r="N61" i="70"/>
  <c r="N60" i="70"/>
  <c r="N59" i="70"/>
  <c r="Q59" i="70" s="1"/>
  <c r="N57" i="70"/>
  <c r="N56" i="70"/>
  <c r="N55" i="70"/>
  <c r="S55" i="70" s="1"/>
  <c r="N53" i="70"/>
  <c r="N52" i="70"/>
  <c r="N51" i="70"/>
  <c r="R51" i="70" s="1"/>
  <c r="N50" i="70"/>
  <c r="N48" i="70"/>
  <c r="N47" i="70"/>
  <c r="P47" i="70" s="1"/>
  <c r="N46" i="70"/>
  <c r="N45" i="70"/>
  <c r="N44" i="70"/>
  <c r="N43" i="70"/>
  <c r="S43" i="70" s="1"/>
  <c r="N40" i="70"/>
  <c r="N39" i="70"/>
  <c r="Q39" i="70" s="1"/>
  <c r="N37" i="70"/>
  <c r="N36" i="70"/>
  <c r="Q36" i="70" s="1"/>
  <c r="N35" i="70"/>
  <c r="P35" i="70" s="1"/>
  <c r="N34" i="70"/>
  <c r="N33" i="70"/>
  <c r="N32" i="70"/>
  <c r="N31" i="70"/>
  <c r="R31" i="70" s="1"/>
  <c r="N30" i="70"/>
  <c r="N29" i="70"/>
  <c r="N28" i="70"/>
  <c r="N26" i="70"/>
  <c r="N25" i="70"/>
  <c r="S25" i="70" s="1"/>
  <c r="N24" i="70"/>
  <c r="AE23" i="70"/>
  <c r="N23" i="70"/>
  <c r="R23" i="70" s="1"/>
  <c r="AE22" i="70"/>
  <c r="N22" i="70"/>
  <c r="AE21" i="70"/>
  <c r="N21" i="70"/>
  <c r="Q21" i="70" s="1"/>
  <c r="AE20" i="70"/>
  <c r="N20" i="70"/>
  <c r="AE19" i="70"/>
  <c r="N19" i="70"/>
  <c r="P19" i="70" s="1"/>
  <c r="AE18" i="70"/>
  <c r="N18" i="70"/>
  <c r="AE17" i="70"/>
  <c r="N17" i="70"/>
  <c r="R17" i="70" s="1"/>
  <c r="AE16" i="70"/>
  <c r="N16" i="70"/>
  <c r="N15" i="70"/>
  <c r="Q15" i="70" s="1"/>
  <c r="AE14" i="70"/>
  <c r="N14" i="70"/>
  <c r="AE13" i="70"/>
  <c r="N13" i="70"/>
  <c r="P13" i="70" s="1"/>
  <c r="AE12" i="70"/>
  <c r="N12" i="70"/>
  <c r="AE11" i="70"/>
  <c r="AE10" i="70"/>
  <c r="AE10" i="78" s="1"/>
  <c r="B3" i="70"/>
  <c r="L57" i="69"/>
  <c r="L56" i="69"/>
  <c r="L53" i="69"/>
  <c r="L50" i="69"/>
  <c r="L49" i="69"/>
  <c r="L47" i="69"/>
  <c r="L46" i="69"/>
  <c r="L42" i="69"/>
  <c r="L41" i="69"/>
  <c r="L40" i="69"/>
  <c r="L39" i="69"/>
  <c r="L38" i="69"/>
  <c r="L36" i="69"/>
  <c r="L35" i="69"/>
  <c r="L34" i="69"/>
  <c r="L33" i="69"/>
  <c r="L32" i="69"/>
  <c r="L28" i="69"/>
  <c r="L27" i="69"/>
  <c r="L26" i="69"/>
  <c r="L24" i="69"/>
  <c r="L23" i="69"/>
  <c r="L22" i="69"/>
  <c r="L21" i="69"/>
  <c r="L19" i="69"/>
  <c r="L18" i="69"/>
  <c r="L17" i="69"/>
  <c r="L16" i="69"/>
  <c r="L14" i="69"/>
  <c r="L13" i="69"/>
  <c r="L12" i="69"/>
  <c r="L11" i="69"/>
  <c r="B4" i="69"/>
  <c r="B3" i="69"/>
  <c r="L21" i="68"/>
  <c r="J21" i="68"/>
  <c r="L20" i="68"/>
  <c r="J20" i="68"/>
  <c r="L19" i="68"/>
  <c r="J19" i="68"/>
  <c r="L18" i="68"/>
  <c r="L17" i="68"/>
  <c r="L16" i="68"/>
  <c r="L15" i="68"/>
  <c r="M12" i="68"/>
  <c r="M11" i="68"/>
  <c r="M9" i="68"/>
  <c r="M8" i="68"/>
  <c r="L8" i="68"/>
  <c r="B4" i="68"/>
  <c r="B3" i="68"/>
  <c r="L40" i="67"/>
  <c r="L39" i="67"/>
  <c r="L37" i="67"/>
  <c r="L36" i="67"/>
  <c r="L35" i="67"/>
  <c r="L34" i="67"/>
  <c r="L33" i="67"/>
  <c r="L30" i="67"/>
  <c r="L29" i="67"/>
  <c r="L27" i="67"/>
  <c r="L26" i="67"/>
  <c r="L25" i="67"/>
  <c r="L24" i="67"/>
  <c r="L22" i="67"/>
  <c r="L21" i="67"/>
  <c r="L20" i="67"/>
  <c r="L18" i="67"/>
  <c r="L17" i="67"/>
  <c r="L16" i="67"/>
  <c r="L15" i="67"/>
  <c r="L13" i="67"/>
  <c r="L12" i="67"/>
  <c r="L11" i="67"/>
  <c r="L10" i="67"/>
  <c r="A4" i="67"/>
  <c r="A3" i="67"/>
  <c r="N61" i="66"/>
  <c r="N60" i="66"/>
  <c r="N59" i="66"/>
  <c r="N58" i="66"/>
  <c r="N57" i="66"/>
  <c r="N55" i="66"/>
  <c r="N54" i="66"/>
  <c r="N53" i="66"/>
  <c r="N51" i="66"/>
  <c r="N50" i="66"/>
  <c r="N49" i="66"/>
  <c r="N48" i="66"/>
  <c r="N46" i="66"/>
  <c r="N45" i="66"/>
  <c r="N44" i="66"/>
  <c r="N43" i="66"/>
  <c r="N42" i="66"/>
  <c r="N41" i="66"/>
  <c r="N38" i="66"/>
  <c r="N37" i="66"/>
  <c r="N35" i="66"/>
  <c r="N34" i="66"/>
  <c r="N33" i="66"/>
  <c r="N32" i="66"/>
  <c r="N31" i="66"/>
  <c r="N30" i="66"/>
  <c r="N29" i="66"/>
  <c r="N28" i="66"/>
  <c r="N27" i="66"/>
  <c r="N26" i="66"/>
  <c r="N24" i="66"/>
  <c r="N23" i="66"/>
  <c r="N22" i="66"/>
  <c r="AA21" i="66"/>
  <c r="N21" i="66"/>
  <c r="AA20" i="66"/>
  <c r="N20" i="66"/>
  <c r="AA19" i="66"/>
  <c r="N19" i="66"/>
  <c r="AA18" i="66"/>
  <c r="N18" i="66"/>
  <c r="AA17" i="66"/>
  <c r="N17" i="66"/>
  <c r="AA16" i="66"/>
  <c r="N16" i="66"/>
  <c r="AA15" i="66"/>
  <c r="N15" i="66"/>
  <c r="AA14" i="66"/>
  <c r="N14" i="66"/>
  <c r="N13" i="66"/>
  <c r="AA12" i="66"/>
  <c r="N12" i="66"/>
  <c r="AA11" i="66"/>
  <c r="N11" i="66"/>
  <c r="AA10" i="66"/>
  <c r="N10" i="66"/>
  <c r="AA9" i="66"/>
  <c r="AA8" i="66"/>
  <c r="B3" i="66"/>
  <c r="L57" i="65"/>
  <c r="L56" i="65"/>
  <c r="L53" i="65"/>
  <c r="L50" i="65"/>
  <c r="L49" i="65"/>
  <c r="L47" i="65"/>
  <c r="L46" i="65"/>
  <c r="L42" i="65"/>
  <c r="L41" i="65"/>
  <c r="L40" i="65"/>
  <c r="L39" i="65"/>
  <c r="L38" i="65"/>
  <c r="L36" i="65"/>
  <c r="L35" i="65"/>
  <c r="L34" i="65"/>
  <c r="L33" i="65"/>
  <c r="L32" i="65"/>
  <c r="L28" i="65"/>
  <c r="L27" i="65"/>
  <c r="L26" i="65"/>
  <c r="L24" i="65"/>
  <c r="L23" i="65"/>
  <c r="L22" i="65"/>
  <c r="L21" i="65"/>
  <c r="L19" i="65"/>
  <c r="L18" i="65"/>
  <c r="L17" i="65"/>
  <c r="L16" i="65"/>
  <c r="L14" i="65"/>
  <c r="L13" i="65"/>
  <c r="L12" i="65"/>
  <c r="L11" i="65"/>
  <c r="B4" i="65"/>
  <c r="B3" i="65"/>
  <c r="L21" i="64"/>
  <c r="J21" i="64"/>
  <c r="L20" i="64"/>
  <c r="J20" i="64"/>
  <c r="L19" i="64"/>
  <c r="J19" i="64"/>
  <c r="L18" i="64"/>
  <c r="L17" i="64"/>
  <c r="L16" i="64"/>
  <c r="L15" i="64"/>
  <c r="M12" i="64"/>
  <c r="M11" i="64"/>
  <c r="M9" i="64"/>
  <c r="M8" i="64"/>
  <c r="L8" i="64"/>
  <c r="B4" i="64"/>
  <c r="B3" i="64"/>
  <c r="L40" i="63"/>
  <c r="L39" i="63"/>
  <c r="L37" i="63"/>
  <c r="L36" i="63"/>
  <c r="L35" i="63"/>
  <c r="L34" i="63"/>
  <c r="L33" i="63"/>
  <c r="L30" i="63"/>
  <c r="L29" i="63"/>
  <c r="L27" i="63"/>
  <c r="L26" i="63"/>
  <c r="L25" i="63"/>
  <c r="L24" i="63"/>
  <c r="L22" i="63"/>
  <c r="L21" i="63"/>
  <c r="L20" i="63"/>
  <c r="L18" i="63"/>
  <c r="L17" i="63"/>
  <c r="L16" i="63"/>
  <c r="L15" i="63"/>
  <c r="L13" i="63"/>
  <c r="L12" i="63"/>
  <c r="L11" i="63"/>
  <c r="L10" i="63"/>
  <c r="A4" i="63"/>
  <c r="A3" i="63"/>
  <c r="O6" i="81"/>
  <c r="P6" i="81"/>
  <c r="Q6" i="81"/>
  <c r="R6" i="81"/>
  <c r="O7" i="81"/>
  <c r="P7" i="81"/>
  <c r="Q7" i="81"/>
  <c r="R7" i="81"/>
  <c r="O6" i="80"/>
  <c r="P6" i="80"/>
  <c r="Q6" i="80"/>
  <c r="R6" i="80"/>
  <c r="O7" i="80"/>
  <c r="P7" i="80"/>
  <c r="P17" i="80" s="1"/>
  <c r="Q7" i="80"/>
  <c r="R7" i="80"/>
  <c r="R14" i="80" s="1"/>
  <c r="Q14" i="80"/>
  <c r="Q15" i="80"/>
  <c r="Q16" i="80"/>
  <c r="Q17" i="80"/>
  <c r="R17" i="80"/>
  <c r="Q18" i="80"/>
  <c r="A4" i="79"/>
  <c r="O5" i="79"/>
  <c r="P5" i="79"/>
  <c r="Q5" i="79"/>
  <c r="R5" i="79"/>
  <c r="O6" i="79"/>
  <c r="P6" i="79"/>
  <c r="Q6" i="79"/>
  <c r="R6" i="79"/>
  <c r="P6" i="78"/>
  <c r="Q6" i="78"/>
  <c r="R6" i="78"/>
  <c r="S6" i="78"/>
  <c r="AG6" i="78"/>
  <c r="AH6" i="78"/>
  <c r="AI6" i="78"/>
  <c r="AJ6" i="78"/>
  <c r="P7" i="78"/>
  <c r="Q7" i="78"/>
  <c r="R7" i="78"/>
  <c r="S7" i="78"/>
  <c r="AG7" i="78"/>
  <c r="AH7" i="78"/>
  <c r="AI7" i="78"/>
  <c r="AJ7" i="78"/>
  <c r="O6" i="77"/>
  <c r="P6" i="77"/>
  <c r="Q6" i="77"/>
  <c r="R6" i="77"/>
  <c r="O7" i="77"/>
  <c r="P7" i="77"/>
  <c r="Q7" i="77"/>
  <c r="R7" i="77"/>
  <c r="O6" i="76"/>
  <c r="P6" i="76"/>
  <c r="Q6" i="76"/>
  <c r="R6" i="76"/>
  <c r="O7" i="76"/>
  <c r="P7" i="76"/>
  <c r="P16" i="76" s="1"/>
  <c r="Q7" i="76"/>
  <c r="R7" i="76"/>
  <c r="R17" i="76" s="1"/>
  <c r="Q14" i="76"/>
  <c r="Q15" i="76"/>
  <c r="Q16" i="76"/>
  <c r="Q17" i="76"/>
  <c r="Q18" i="76"/>
  <c r="O5" i="75"/>
  <c r="P5" i="75"/>
  <c r="Q5" i="75"/>
  <c r="R5" i="75"/>
  <c r="O6" i="75"/>
  <c r="P6" i="75"/>
  <c r="Q6" i="75"/>
  <c r="R6" i="75"/>
  <c r="P6" i="74"/>
  <c r="Q6" i="74"/>
  <c r="R6" i="74"/>
  <c r="S6" i="74"/>
  <c r="AG6" i="74"/>
  <c r="AH6" i="74"/>
  <c r="AI6" i="74"/>
  <c r="AJ6" i="74"/>
  <c r="P7" i="74"/>
  <c r="Q7" i="74"/>
  <c r="R7" i="74"/>
  <c r="S7" i="74"/>
  <c r="AG7" i="74"/>
  <c r="AH7" i="74"/>
  <c r="AI7" i="74"/>
  <c r="AJ7" i="74"/>
  <c r="AE12" i="74"/>
  <c r="AE20" i="74"/>
  <c r="N30" i="74"/>
  <c r="N46" i="74"/>
  <c r="N62" i="74"/>
  <c r="O6" i="73"/>
  <c r="P6" i="73"/>
  <c r="Q6" i="73"/>
  <c r="R6" i="73"/>
  <c r="O7" i="73"/>
  <c r="O28" i="73" s="1"/>
  <c r="P7" i="73"/>
  <c r="Q7" i="73"/>
  <c r="Q27" i="73" s="1"/>
  <c r="R7" i="73"/>
  <c r="O11" i="73"/>
  <c r="P12" i="73"/>
  <c r="R12" i="73"/>
  <c r="R16" i="73"/>
  <c r="O19" i="73"/>
  <c r="R19" i="73"/>
  <c r="O23" i="73"/>
  <c r="P24" i="73"/>
  <c r="R24" i="73"/>
  <c r="R27" i="73"/>
  <c r="P28" i="73"/>
  <c r="R28" i="73"/>
  <c r="R32" i="73"/>
  <c r="P33" i="73"/>
  <c r="R33" i="73"/>
  <c r="R35" i="73"/>
  <c r="R36" i="73"/>
  <c r="R40" i="73"/>
  <c r="P41" i="73"/>
  <c r="R41" i="73"/>
  <c r="P46" i="73"/>
  <c r="R46" i="73"/>
  <c r="R49" i="73"/>
  <c r="O50" i="73"/>
  <c r="P50" i="73"/>
  <c r="Q50" i="73"/>
  <c r="R50" i="73"/>
  <c r="O57" i="73"/>
  <c r="O6" i="72"/>
  <c r="P6" i="72"/>
  <c r="Q6" i="72"/>
  <c r="R6" i="72"/>
  <c r="O7" i="72"/>
  <c r="P7" i="72"/>
  <c r="P21" i="72" s="1"/>
  <c r="Q7" i="72"/>
  <c r="R7" i="72"/>
  <c r="R19" i="72" s="1"/>
  <c r="Q14" i="72"/>
  <c r="P15" i="72"/>
  <c r="Q15" i="72"/>
  <c r="R15" i="72"/>
  <c r="Q16" i="72"/>
  <c r="P17" i="72"/>
  <c r="Q17" i="72"/>
  <c r="R17" i="72"/>
  <c r="Q18" i="72"/>
  <c r="J19" i="80"/>
  <c r="P20" i="72"/>
  <c r="Q20" i="72"/>
  <c r="R20" i="72"/>
  <c r="Q21" i="72"/>
  <c r="O5" i="71"/>
  <c r="P5" i="71"/>
  <c r="Q5" i="71"/>
  <c r="R5" i="71"/>
  <c r="O6" i="71"/>
  <c r="O12" i="71" s="1"/>
  <c r="P6" i="71"/>
  <c r="P11" i="71" s="1"/>
  <c r="Q6" i="71"/>
  <c r="R6" i="71"/>
  <c r="R11" i="71" s="1"/>
  <c r="R12" i="71"/>
  <c r="R18" i="71"/>
  <c r="R21" i="71"/>
  <c r="O24" i="71"/>
  <c r="L26" i="79"/>
  <c r="O27" i="71"/>
  <c r="R27" i="71"/>
  <c r="P34" i="71"/>
  <c r="O36" i="71"/>
  <c r="R36" i="71"/>
  <c r="O39" i="71"/>
  <c r="R39" i="71"/>
  <c r="AG6" i="70"/>
  <c r="AH6" i="70"/>
  <c r="AI6" i="70"/>
  <c r="AJ6" i="70"/>
  <c r="AG7" i="70"/>
  <c r="AG19" i="70" s="1"/>
  <c r="AH7" i="70"/>
  <c r="AI7" i="70"/>
  <c r="AI18" i="70" s="1"/>
  <c r="AJ7" i="70"/>
  <c r="AJ10" i="70"/>
  <c r="AJ11" i="70"/>
  <c r="S12" i="70"/>
  <c r="AE12" i="78"/>
  <c r="AH12" i="70"/>
  <c r="AJ12" i="70"/>
  <c r="S13" i="70"/>
  <c r="AG13" i="70"/>
  <c r="AJ13" i="70"/>
  <c r="S14" i="70"/>
  <c r="AE14" i="78"/>
  <c r="AH14" i="70"/>
  <c r="AJ14" i="70"/>
  <c r="P15" i="70"/>
  <c r="S16" i="70"/>
  <c r="AE16" i="78"/>
  <c r="AJ16" i="70"/>
  <c r="Q17" i="70"/>
  <c r="AJ17" i="70"/>
  <c r="S18" i="70"/>
  <c r="AE18" i="78"/>
  <c r="AJ18" i="70"/>
  <c r="S19" i="70"/>
  <c r="AH19" i="70"/>
  <c r="AJ19" i="70"/>
  <c r="S20" i="70"/>
  <c r="AE20" i="78"/>
  <c r="AJ20" i="70"/>
  <c r="P21" i="70"/>
  <c r="AH21" i="70"/>
  <c r="S22" i="70"/>
  <c r="AE22" i="78"/>
  <c r="AJ22" i="70"/>
  <c r="Q23" i="70"/>
  <c r="AG23" i="70"/>
  <c r="AH23" i="70"/>
  <c r="AJ23" i="70"/>
  <c r="S24" i="70"/>
  <c r="R25" i="70"/>
  <c r="P26" i="70"/>
  <c r="Q26" i="70"/>
  <c r="S26" i="70"/>
  <c r="P28" i="70"/>
  <c r="Q28" i="70"/>
  <c r="S28" i="70"/>
  <c r="S29" i="70"/>
  <c r="N30" i="78"/>
  <c r="R30" i="70"/>
  <c r="S30" i="70"/>
  <c r="Q31" i="70"/>
  <c r="P32" i="70"/>
  <c r="Q32" i="70"/>
  <c r="S32" i="70"/>
  <c r="N34" i="78"/>
  <c r="R34" i="70"/>
  <c r="S34" i="70"/>
  <c r="S35" i="70"/>
  <c r="P36" i="70"/>
  <c r="S36" i="70"/>
  <c r="S37" i="70"/>
  <c r="P39" i="70"/>
  <c r="P40" i="70"/>
  <c r="Q40" i="70"/>
  <c r="S40" i="70"/>
  <c r="R43" i="70"/>
  <c r="P44" i="70"/>
  <c r="Q44" i="70"/>
  <c r="S44" i="70"/>
  <c r="S45" i="70"/>
  <c r="N46" i="78"/>
  <c r="R46" i="70"/>
  <c r="S46" i="70"/>
  <c r="S47" i="70"/>
  <c r="P48" i="70"/>
  <c r="Q48" i="70"/>
  <c r="S48" i="70"/>
  <c r="N50" i="78"/>
  <c r="R50" i="70"/>
  <c r="S50" i="70"/>
  <c r="Q51" i="70"/>
  <c r="P52" i="70"/>
  <c r="Q52" i="70"/>
  <c r="S52" i="70"/>
  <c r="S53" i="70"/>
  <c r="R55" i="70"/>
  <c r="P56" i="70"/>
  <c r="Q56" i="70"/>
  <c r="S56" i="70"/>
  <c r="P59" i="70"/>
  <c r="P60" i="70"/>
  <c r="Q60" i="70"/>
  <c r="S60" i="70"/>
  <c r="S61" i="70"/>
  <c r="N62" i="78"/>
  <c r="R62" i="70"/>
  <c r="S62" i="70"/>
  <c r="Q63" i="70"/>
  <c r="N61" i="62"/>
  <c r="N60" i="62"/>
  <c r="N59" i="62"/>
  <c r="N58" i="62"/>
  <c r="N57" i="62"/>
  <c r="N55" i="62"/>
  <c r="N54" i="62"/>
  <c r="N53" i="62"/>
  <c r="N51" i="62"/>
  <c r="N50" i="62"/>
  <c r="N49" i="62"/>
  <c r="N48" i="62"/>
  <c r="N46" i="62"/>
  <c r="N45" i="62"/>
  <c r="N44" i="62"/>
  <c r="N43" i="62"/>
  <c r="N42" i="62"/>
  <c r="N41" i="62"/>
  <c r="N38" i="62"/>
  <c r="N37" i="62"/>
  <c r="N35" i="62"/>
  <c r="N34" i="62"/>
  <c r="N33" i="62"/>
  <c r="N32" i="62"/>
  <c r="N31" i="62"/>
  <c r="N30" i="62"/>
  <c r="N29" i="62"/>
  <c r="N28" i="62"/>
  <c r="N27" i="62"/>
  <c r="N26" i="62"/>
  <c r="N24" i="62"/>
  <c r="N23" i="62"/>
  <c r="N22" i="62"/>
  <c r="AA21" i="62"/>
  <c r="N21" i="62"/>
  <c r="AA20" i="62"/>
  <c r="N20" i="62"/>
  <c r="AA19" i="62"/>
  <c r="N19" i="62"/>
  <c r="AA18" i="62"/>
  <c r="N18" i="62"/>
  <c r="AA17" i="62"/>
  <c r="N17" i="62"/>
  <c r="AA16" i="62"/>
  <c r="N16" i="62"/>
  <c r="AA15" i="62"/>
  <c r="N15" i="62"/>
  <c r="AA14" i="62"/>
  <c r="N14" i="62"/>
  <c r="N13" i="62"/>
  <c r="AA12" i="62"/>
  <c r="N12" i="62"/>
  <c r="AA11" i="62"/>
  <c r="N11" i="62"/>
  <c r="AA10" i="62"/>
  <c r="N10" i="62"/>
  <c r="AA9" i="62"/>
  <c r="AA8" i="62"/>
  <c r="B3" i="62"/>
  <c r="AG17" i="70" l="1"/>
  <c r="R40" i="71"/>
  <c r="R37" i="71"/>
  <c r="R29" i="71"/>
  <c r="R24" i="71"/>
  <c r="R20" i="71"/>
  <c r="R13" i="71"/>
  <c r="P10" i="71"/>
  <c r="O39" i="73"/>
  <c r="O35" i="73"/>
  <c r="Q32" i="73"/>
  <c r="P17" i="76"/>
  <c r="R22" i="73"/>
  <c r="R39" i="73"/>
  <c r="AH16" i="70"/>
  <c r="P27" i="71"/>
  <c r="R18" i="73"/>
  <c r="R23" i="73"/>
  <c r="P35" i="73"/>
  <c r="AG11" i="70"/>
  <c r="P39" i="71"/>
  <c r="P22" i="71"/>
  <c r="R16" i="71"/>
  <c r="Q36" i="73"/>
  <c r="Q28" i="73"/>
  <c r="R15" i="80"/>
  <c r="O35" i="71"/>
  <c r="Q19" i="72"/>
  <c r="R14" i="73"/>
  <c r="R57" i="73"/>
  <c r="P15" i="71"/>
  <c r="AG21" i="70"/>
  <c r="O15" i="71"/>
  <c r="R25" i="71"/>
  <c r="Q30" i="71"/>
  <c r="R11" i="73"/>
  <c r="P16" i="73"/>
  <c r="O33" i="73"/>
  <c r="Q33" i="73"/>
  <c r="R15" i="71"/>
  <c r="AJ21" i="70"/>
  <c r="AH10" i="70"/>
  <c r="AI16" i="70"/>
  <c r="AI14" i="70"/>
  <c r="AI12" i="70"/>
  <c r="O40" i="71"/>
  <c r="R35" i="71"/>
  <c r="O16" i="71"/>
  <c r="R14" i="72"/>
  <c r="R18" i="72"/>
  <c r="R16" i="72"/>
  <c r="Q11" i="73"/>
  <c r="Q12" i="73"/>
  <c r="Q16" i="73"/>
  <c r="Q19" i="73"/>
  <c r="Q23" i="73"/>
  <c r="Q24" i="73"/>
  <c r="Q41" i="73"/>
  <c r="Q46" i="73"/>
  <c r="R14" i="76"/>
  <c r="R15" i="76"/>
  <c r="AI22" i="70"/>
  <c r="AI20" i="70"/>
  <c r="P35" i="71"/>
  <c r="O11" i="71"/>
  <c r="P16" i="80"/>
  <c r="P15" i="80"/>
  <c r="P14" i="80"/>
  <c r="P18" i="80"/>
  <c r="O20" i="71"/>
  <c r="P16" i="72"/>
  <c r="P14" i="72"/>
  <c r="P18" i="72"/>
  <c r="O36" i="73"/>
  <c r="O46" i="73"/>
  <c r="O13" i="73"/>
  <c r="O38" i="73"/>
  <c r="O12" i="73"/>
  <c r="O16" i="73"/>
  <c r="O24" i="73"/>
  <c r="O27" i="73"/>
  <c r="O41" i="73"/>
  <c r="P15" i="76"/>
  <c r="P18" i="76"/>
  <c r="P14" i="76"/>
  <c r="R16" i="80"/>
  <c r="R18" i="80"/>
  <c r="Q10" i="71"/>
  <c r="R22" i="71"/>
  <c r="P26" i="71"/>
  <c r="R30" i="71"/>
  <c r="Q34" i="71"/>
  <c r="O17" i="73"/>
  <c r="R21" i="73"/>
  <c r="P34" i="73"/>
  <c r="R38" i="73"/>
  <c r="O42" i="73"/>
  <c r="Q56" i="73"/>
  <c r="R56" i="73"/>
  <c r="Q17" i="73"/>
  <c r="Q21" i="73"/>
  <c r="O34" i="73"/>
  <c r="P42" i="73"/>
  <c r="O47" i="73"/>
  <c r="P56" i="73"/>
  <c r="Q47" i="73"/>
  <c r="P38" i="73"/>
  <c r="R34" i="73"/>
  <c r="O21" i="73"/>
  <c r="R13" i="73"/>
  <c r="O56" i="73"/>
  <c r="P47" i="73"/>
  <c r="R42" i="73"/>
  <c r="Q34" i="73"/>
  <c r="R17" i="73"/>
  <c r="Q13" i="73"/>
  <c r="L34" i="79"/>
  <c r="P30" i="71"/>
  <c r="R26" i="71"/>
  <c r="L22" i="79"/>
  <c r="P22" i="79" s="1"/>
  <c r="Q18" i="71"/>
  <c r="L10" i="79"/>
  <c r="P10" i="79" s="1"/>
  <c r="L30" i="75"/>
  <c r="P30" i="75" s="1"/>
  <c r="R34" i="71"/>
  <c r="L30" i="79"/>
  <c r="R30" i="79" s="1"/>
  <c r="Q26" i="71"/>
  <c r="P18" i="71"/>
  <c r="R10" i="71"/>
  <c r="P63" i="70"/>
  <c r="S59" i="70"/>
  <c r="Q55" i="70"/>
  <c r="P51" i="70"/>
  <c r="R47" i="70"/>
  <c r="Q43" i="70"/>
  <c r="S39" i="70"/>
  <c r="R35" i="70"/>
  <c r="P31" i="70"/>
  <c r="Q25" i="70"/>
  <c r="P23" i="70"/>
  <c r="S21" i="70"/>
  <c r="R19" i="70"/>
  <c r="P17" i="70"/>
  <c r="S15" i="70"/>
  <c r="R13" i="70"/>
  <c r="S63" i="70"/>
  <c r="R59" i="70"/>
  <c r="P55" i="70"/>
  <c r="S51" i="70"/>
  <c r="Q47" i="70"/>
  <c r="P43" i="70"/>
  <c r="R39" i="70"/>
  <c r="Q35" i="70"/>
  <c r="S31" i="70"/>
  <c r="P25" i="70"/>
  <c r="S23" i="70"/>
  <c r="R21" i="70"/>
  <c r="Q19" i="70"/>
  <c r="S17" i="70"/>
  <c r="R15" i="70"/>
  <c r="Q13" i="70"/>
  <c r="L19" i="80"/>
  <c r="L19" i="76"/>
  <c r="N24" i="78"/>
  <c r="N24" i="74"/>
  <c r="P24" i="70"/>
  <c r="Q24" i="70"/>
  <c r="R24" i="70"/>
  <c r="N20" i="78"/>
  <c r="N20" i="74"/>
  <c r="P20" i="70"/>
  <c r="Q20" i="70"/>
  <c r="R20" i="70"/>
  <c r="N16" i="78"/>
  <c r="N16" i="74"/>
  <c r="P16" i="70"/>
  <c r="Q16" i="70"/>
  <c r="R16" i="70"/>
  <c r="N12" i="78"/>
  <c r="N12" i="74"/>
  <c r="P12" i="70"/>
  <c r="Q12" i="70"/>
  <c r="R12" i="70"/>
  <c r="L29" i="79"/>
  <c r="L29" i="75"/>
  <c r="O29" i="71"/>
  <c r="P29" i="71"/>
  <c r="Q29" i="71"/>
  <c r="L13" i="79"/>
  <c r="L13" i="75"/>
  <c r="O13" i="71"/>
  <c r="P13" i="71"/>
  <c r="Q13" i="71"/>
  <c r="M11" i="80"/>
  <c r="M11" i="76"/>
  <c r="M9" i="80"/>
  <c r="M9" i="76"/>
  <c r="P46" i="74"/>
  <c r="Q46" i="74"/>
  <c r="R46" i="74"/>
  <c r="S46" i="74"/>
  <c r="N33" i="78"/>
  <c r="N33" i="74"/>
  <c r="P33" i="70"/>
  <c r="Q33" i="70"/>
  <c r="R33" i="70"/>
  <c r="L33" i="79"/>
  <c r="L33" i="75"/>
  <c r="O33" i="71"/>
  <c r="P33" i="71"/>
  <c r="Q33" i="71"/>
  <c r="L17" i="79"/>
  <c r="L17" i="75"/>
  <c r="O17" i="71"/>
  <c r="P17" i="71"/>
  <c r="Q17" i="71"/>
  <c r="L53" i="81"/>
  <c r="L53" i="77"/>
  <c r="O53" i="73"/>
  <c r="P53" i="73"/>
  <c r="Q53" i="73"/>
  <c r="P62" i="74"/>
  <c r="Q62" i="74"/>
  <c r="R62" i="74"/>
  <c r="S62" i="74"/>
  <c r="N61" i="78"/>
  <c r="N61" i="74"/>
  <c r="P61" i="70"/>
  <c r="Q61" i="70"/>
  <c r="R61" i="70"/>
  <c r="N53" i="78"/>
  <c r="N53" i="74"/>
  <c r="P53" i="70"/>
  <c r="Q53" i="70"/>
  <c r="R53" i="70"/>
  <c r="N45" i="78"/>
  <c r="N45" i="74"/>
  <c r="P45" i="70"/>
  <c r="Q45" i="70"/>
  <c r="R45" i="70"/>
  <c r="N37" i="78"/>
  <c r="N37" i="74"/>
  <c r="P37" i="70"/>
  <c r="Q37" i="70"/>
  <c r="R37" i="70"/>
  <c r="N29" i="78"/>
  <c r="N29" i="74"/>
  <c r="P29" i="70"/>
  <c r="Q29" i="70"/>
  <c r="R29" i="70"/>
  <c r="L25" i="79"/>
  <c r="L25" i="75"/>
  <c r="O25" i="71"/>
  <c r="P25" i="71"/>
  <c r="Q25" i="71"/>
  <c r="Q11" i="71"/>
  <c r="Q15" i="71"/>
  <c r="Q27" i="71"/>
  <c r="Q35" i="71"/>
  <c r="Q39" i="71"/>
  <c r="O15" i="72"/>
  <c r="O17" i="72"/>
  <c r="O14" i="72"/>
  <c r="O16" i="72"/>
  <c r="O18" i="72"/>
  <c r="O20" i="72"/>
  <c r="L49" i="81"/>
  <c r="L49" i="77"/>
  <c r="O49" i="73"/>
  <c r="P49" i="73"/>
  <c r="Q49" i="73"/>
  <c r="L40" i="81"/>
  <c r="L40" i="77"/>
  <c r="O40" i="73"/>
  <c r="P40" i="73"/>
  <c r="Q40" i="73"/>
  <c r="L26" i="81"/>
  <c r="L26" i="77"/>
  <c r="O26" i="73"/>
  <c r="P26" i="73"/>
  <c r="Q26" i="73"/>
  <c r="R26" i="73"/>
  <c r="N57" i="78"/>
  <c r="N57" i="74"/>
  <c r="P57" i="70"/>
  <c r="Q57" i="70"/>
  <c r="R57" i="70"/>
  <c r="S57" i="70"/>
  <c r="S33" i="70"/>
  <c r="N22" i="78"/>
  <c r="N22" i="74"/>
  <c r="P22" i="70"/>
  <c r="Q22" i="70"/>
  <c r="R22" i="70"/>
  <c r="N18" i="78"/>
  <c r="N18" i="74"/>
  <c r="P18" i="70"/>
  <c r="Q18" i="70"/>
  <c r="R18" i="70"/>
  <c r="N14" i="78"/>
  <c r="N14" i="74"/>
  <c r="P14" i="70"/>
  <c r="Q14" i="70"/>
  <c r="R14" i="70"/>
  <c r="AI10" i="70"/>
  <c r="L37" i="79"/>
  <c r="L37" i="75"/>
  <c r="O37" i="71"/>
  <c r="P37" i="71"/>
  <c r="Q37" i="71"/>
  <c r="R33" i="71"/>
  <c r="Q22" i="71"/>
  <c r="L21" i="79"/>
  <c r="L21" i="75"/>
  <c r="O21" i="71"/>
  <c r="P21" i="71"/>
  <c r="Q21" i="71"/>
  <c r="R17" i="71"/>
  <c r="L21" i="80"/>
  <c r="L21" i="76"/>
  <c r="R53" i="73"/>
  <c r="Q62" i="70"/>
  <c r="N60" i="78"/>
  <c r="N60" i="74"/>
  <c r="N56" i="78"/>
  <c r="N56" i="74"/>
  <c r="N52" i="78"/>
  <c r="N52" i="74"/>
  <c r="Q50" i="70"/>
  <c r="N48" i="78"/>
  <c r="N48" i="74"/>
  <c r="Q46" i="70"/>
  <c r="N44" i="78"/>
  <c r="N44" i="74"/>
  <c r="N40" i="78"/>
  <c r="N40" i="74"/>
  <c r="N36" i="78"/>
  <c r="N36" i="74"/>
  <c r="Q34" i="70"/>
  <c r="N32" i="78"/>
  <c r="N32" i="74"/>
  <c r="Q30" i="70"/>
  <c r="N28" i="78"/>
  <c r="N28" i="74"/>
  <c r="N26" i="78"/>
  <c r="N26" i="74"/>
  <c r="AE23" i="78"/>
  <c r="AE23" i="74"/>
  <c r="AH22" i="70"/>
  <c r="AE21" i="78"/>
  <c r="AE21" i="74"/>
  <c r="AH20" i="70"/>
  <c r="AE19" i="78"/>
  <c r="AE19" i="74"/>
  <c r="AH18" i="70"/>
  <c r="AE17" i="78"/>
  <c r="AE17" i="74"/>
  <c r="AE13" i="78"/>
  <c r="AE13" i="74"/>
  <c r="AE11" i="78"/>
  <c r="AE11" i="74"/>
  <c r="L40" i="79"/>
  <c r="L40" i="75"/>
  <c r="L36" i="79"/>
  <c r="L36" i="75"/>
  <c r="L24" i="79"/>
  <c r="L24" i="75"/>
  <c r="L20" i="79"/>
  <c r="L20" i="75"/>
  <c r="L16" i="79"/>
  <c r="L16" i="75"/>
  <c r="L12" i="79"/>
  <c r="L12" i="75"/>
  <c r="J21" i="80"/>
  <c r="J21" i="76"/>
  <c r="O19" i="80"/>
  <c r="P19" i="80"/>
  <c r="Q19" i="80"/>
  <c r="R19" i="80"/>
  <c r="L17" i="80"/>
  <c r="L17" i="76"/>
  <c r="L15" i="80"/>
  <c r="L15" i="76"/>
  <c r="L57" i="81"/>
  <c r="L57" i="77"/>
  <c r="L39" i="81"/>
  <c r="L39" i="77"/>
  <c r="L22" i="81"/>
  <c r="L22" i="77"/>
  <c r="O22" i="73"/>
  <c r="P22" i="73"/>
  <c r="Q22" i="73"/>
  <c r="AE18" i="74"/>
  <c r="AE10" i="74"/>
  <c r="L26" i="75"/>
  <c r="L10" i="75"/>
  <c r="AG20" i="74"/>
  <c r="AH20" i="74"/>
  <c r="AI20" i="74"/>
  <c r="AG12" i="74"/>
  <c r="AH12" i="74"/>
  <c r="AI12" i="74"/>
  <c r="N63" i="78"/>
  <c r="N63" i="74"/>
  <c r="P62" i="70"/>
  <c r="R60" i="70"/>
  <c r="N59" i="78"/>
  <c r="N59" i="74"/>
  <c r="R56" i="70"/>
  <c r="N55" i="78"/>
  <c r="N55" i="74"/>
  <c r="R52" i="70"/>
  <c r="N51" i="78"/>
  <c r="N51" i="74"/>
  <c r="P50" i="70"/>
  <c r="R48" i="70"/>
  <c r="N47" i="78"/>
  <c r="N47" i="74"/>
  <c r="P46" i="70"/>
  <c r="R44" i="70"/>
  <c r="N43" i="78"/>
  <c r="N43" i="74"/>
  <c r="R40" i="70"/>
  <c r="N39" i="78"/>
  <c r="N39" i="74"/>
  <c r="R36" i="70"/>
  <c r="N35" i="78"/>
  <c r="N35" i="74"/>
  <c r="P34" i="70"/>
  <c r="R32" i="70"/>
  <c r="N31" i="78"/>
  <c r="N31" i="74"/>
  <c r="P30" i="70"/>
  <c r="R28" i="70"/>
  <c r="R26" i="70"/>
  <c r="N25" i="78"/>
  <c r="N25" i="74"/>
  <c r="AI23" i="70"/>
  <c r="N23" i="78"/>
  <c r="N23" i="74"/>
  <c r="AG22" i="70"/>
  <c r="AI21" i="70"/>
  <c r="N21" i="78"/>
  <c r="N21" i="74"/>
  <c r="AG20" i="70"/>
  <c r="AI19" i="70"/>
  <c r="N19" i="78"/>
  <c r="N19" i="74"/>
  <c r="AG18" i="70"/>
  <c r="AI17" i="70"/>
  <c r="N17" i="78"/>
  <c r="N17" i="74"/>
  <c r="AG16" i="70"/>
  <c r="N15" i="78"/>
  <c r="N15" i="74"/>
  <c r="AG14" i="70"/>
  <c r="AI13" i="70"/>
  <c r="N13" i="78"/>
  <c r="N13" i="74"/>
  <c r="AG12" i="70"/>
  <c r="AI11" i="70"/>
  <c r="AG10" i="70"/>
  <c r="Q40" i="71"/>
  <c r="L39" i="79"/>
  <c r="L39" i="75"/>
  <c r="Q36" i="71"/>
  <c r="L35" i="79"/>
  <c r="L35" i="75"/>
  <c r="O34" i="71"/>
  <c r="O30" i="71"/>
  <c r="L27" i="79"/>
  <c r="L27" i="75"/>
  <c r="O26" i="71"/>
  <c r="Q24" i="71"/>
  <c r="O22" i="71"/>
  <c r="Q20" i="71"/>
  <c r="O18" i="71"/>
  <c r="Q16" i="71"/>
  <c r="L15" i="79"/>
  <c r="L15" i="75"/>
  <c r="Q12" i="71"/>
  <c r="L11" i="79"/>
  <c r="L11" i="75"/>
  <c r="O10" i="71"/>
  <c r="O21" i="72"/>
  <c r="L20" i="80"/>
  <c r="L20" i="76"/>
  <c r="P19" i="72"/>
  <c r="M12" i="80"/>
  <c r="M12" i="76"/>
  <c r="M8" i="80"/>
  <c r="M8" i="76"/>
  <c r="Q57" i="73"/>
  <c r="L56" i="81"/>
  <c r="L56" i="77"/>
  <c r="L47" i="81"/>
  <c r="L47" i="77"/>
  <c r="L42" i="81"/>
  <c r="L42" i="77"/>
  <c r="Q39" i="73"/>
  <c r="L38" i="81"/>
  <c r="L38" i="77"/>
  <c r="L18" i="81"/>
  <c r="L18" i="77"/>
  <c r="O18" i="73"/>
  <c r="P18" i="73"/>
  <c r="Q18" i="73"/>
  <c r="P13" i="73"/>
  <c r="P17" i="73"/>
  <c r="P21" i="73"/>
  <c r="AE16" i="74"/>
  <c r="L22" i="75"/>
  <c r="P30" i="74"/>
  <c r="Q30" i="74"/>
  <c r="R30" i="74"/>
  <c r="O30" i="75"/>
  <c r="Q62" i="78"/>
  <c r="R62" i="78"/>
  <c r="S62" i="78"/>
  <c r="P62" i="78"/>
  <c r="R50" i="78"/>
  <c r="S50" i="78"/>
  <c r="P50" i="78"/>
  <c r="Q50" i="78"/>
  <c r="R46" i="78"/>
  <c r="S46" i="78"/>
  <c r="P46" i="78"/>
  <c r="Q46" i="78"/>
  <c r="R34" i="78"/>
  <c r="S34" i="78"/>
  <c r="P34" i="78"/>
  <c r="Q34" i="78"/>
  <c r="R30" i="78"/>
  <c r="S30" i="78"/>
  <c r="P30" i="78"/>
  <c r="Q30" i="78"/>
  <c r="AI22" i="78"/>
  <c r="AJ22" i="78"/>
  <c r="AG22" i="78"/>
  <c r="AH22" i="78"/>
  <c r="AI20" i="78"/>
  <c r="AJ20" i="78"/>
  <c r="AG20" i="78"/>
  <c r="AH20" i="78"/>
  <c r="AI18" i="78"/>
  <c r="AJ18" i="78"/>
  <c r="AG18" i="78"/>
  <c r="AH18" i="78"/>
  <c r="AH17" i="70"/>
  <c r="AI16" i="78"/>
  <c r="AJ16" i="78"/>
  <c r="AG16" i="78"/>
  <c r="AH16" i="78"/>
  <c r="AI14" i="78"/>
  <c r="AJ14" i="78"/>
  <c r="AH14" i="78"/>
  <c r="AG14" i="78"/>
  <c r="AH13" i="70"/>
  <c r="AI12" i="78"/>
  <c r="AJ12" i="78"/>
  <c r="AG12" i="78"/>
  <c r="AH12" i="78"/>
  <c r="AH11" i="70"/>
  <c r="AI10" i="78"/>
  <c r="AJ10" i="78"/>
  <c r="AH10" i="78"/>
  <c r="AG10" i="78"/>
  <c r="P40" i="71"/>
  <c r="P36" i="71"/>
  <c r="P34" i="79"/>
  <c r="Q34" i="79"/>
  <c r="R34" i="79"/>
  <c r="O34" i="79"/>
  <c r="Q30" i="79"/>
  <c r="P26" i="79"/>
  <c r="Q26" i="79"/>
  <c r="R26" i="79"/>
  <c r="O26" i="79"/>
  <c r="P24" i="71"/>
  <c r="P20" i="71"/>
  <c r="P18" i="79"/>
  <c r="Q18" i="79"/>
  <c r="R18" i="79"/>
  <c r="O18" i="79"/>
  <c r="P16" i="71"/>
  <c r="P12" i="71"/>
  <c r="O10" i="79"/>
  <c r="R21" i="72"/>
  <c r="J20" i="80"/>
  <c r="J20" i="76"/>
  <c r="O19" i="72"/>
  <c r="L18" i="80"/>
  <c r="L18" i="76"/>
  <c r="L16" i="80"/>
  <c r="L16" i="76"/>
  <c r="L8" i="80"/>
  <c r="L8" i="76"/>
  <c r="P57" i="73"/>
  <c r="L50" i="81"/>
  <c r="L50" i="77"/>
  <c r="L46" i="81"/>
  <c r="L46" i="77"/>
  <c r="Q42" i="73"/>
  <c r="L41" i="81"/>
  <c r="L41" i="77"/>
  <c r="P39" i="73"/>
  <c r="Q38" i="73"/>
  <c r="L36" i="81"/>
  <c r="L36" i="77"/>
  <c r="P36" i="73"/>
  <c r="L35" i="81"/>
  <c r="L35" i="77"/>
  <c r="Q35" i="73"/>
  <c r="L32" i="81"/>
  <c r="L32" i="77"/>
  <c r="O32" i="73"/>
  <c r="P32" i="73"/>
  <c r="L14" i="81"/>
  <c r="L14" i="77"/>
  <c r="O14" i="73"/>
  <c r="P14" i="73"/>
  <c r="Q14" i="73"/>
  <c r="N50" i="74"/>
  <c r="N34" i="74"/>
  <c r="S30" i="74"/>
  <c r="AE22" i="74"/>
  <c r="AJ20" i="74"/>
  <c r="AE14" i="74"/>
  <c r="AJ12" i="74"/>
  <c r="L34" i="75"/>
  <c r="R30" i="75"/>
  <c r="L18" i="75"/>
  <c r="J19" i="76"/>
  <c r="O15" i="76"/>
  <c r="O17" i="76"/>
  <c r="O14" i="76"/>
  <c r="O16" i="76"/>
  <c r="O18" i="76"/>
  <c r="L34" i="81"/>
  <c r="L34" i="77"/>
  <c r="P27" i="73"/>
  <c r="P23" i="73"/>
  <c r="L21" i="81"/>
  <c r="L21" i="77"/>
  <c r="P19" i="73"/>
  <c r="L17" i="81"/>
  <c r="L17" i="77"/>
  <c r="L13" i="81"/>
  <c r="L13" i="77"/>
  <c r="P11" i="73"/>
  <c r="L33" i="81"/>
  <c r="L33" i="77"/>
  <c r="L28" i="81"/>
  <c r="L28" i="77"/>
  <c r="L24" i="81"/>
  <c r="L24" i="77"/>
  <c r="L16" i="81"/>
  <c r="L16" i="77"/>
  <c r="L12" i="81"/>
  <c r="L12" i="77"/>
  <c r="L27" i="81"/>
  <c r="L27" i="77"/>
  <c r="L23" i="81"/>
  <c r="L23" i="77"/>
  <c r="L19" i="81"/>
  <c r="L19" i="77"/>
  <c r="L11" i="81"/>
  <c r="L11" i="77"/>
  <c r="R18" i="76"/>
  <c r="R16" i="76"/>
  <c r="O15" i="80"/>
  <c r="O17" i="80"/>
  <c r="O14" i="80"/>
  <c r="O16" i="80"/>
  <c r="O18" i="80"/>
  <c r="O22" i="79" l="1"/>
  <c r="R22" i="79"/>
  <c r="Q22" i="79"/>
  <c r="Q30" i="75"/>
  <c r="R10" i="79"/>
  <c r="P30" i="79"/>
  <c r="Q10" i="79"/>
  <c r="O30" i="79"/>
  <c r="O19" i="77"/>
  <c r="P19" i="77"/>
  <c r="Q19" i="77"/>
  <c r="R19" i="77"/>
  <c r="R24" i="77"/>
  <c r="O24" i="77"/>
  <c r="P24" i="77"/>
  <c r="Q24" i="77"/>
  <c r="Q34" i="81"/>
  <c r="R34" i="81"/>
  <c r="O34" i="81"/>
  <c r="P34" i="81"/>
  <c r="P34" i="74"/>
  <c r="Q34" i="74"/>
  <c r="R34" i="74"/>
  <c r="S34" i="74"/>
  <c r="AG13" i="78"/>
  <c r="AH13" i="78"/>
  <c r="AJ13" i="78"/>
  <c r="AI13" i="78"/>
  <c r="P26" i="78"/>
  <c r="Q26" i="78"/>
  <c r="R26" i="78"/>
  <c r="S26" i="78"/>
  <c r="P40" i="78"/>
  <c r="Q40" i="78"/>
  <c r="R40" i="78"/>
  <c r="S40" i="78"/>
  <c r="P56" i="78"/>
  <c r="Q56" i="78"/>
  <c r="R56" i="78"/>
  <c r="S56" i="78"/>
  <c r="P37" i="75"/>
  <c r="Q37" i="75"/>
  <c r="R37" i="75"/>
  <c r="O37" i="75"/>
  <c r="S14" i="78"/>
  <c r="P14" i="78"/>
  <c r="Q14" i="78"/>
  <c r="R14" i="78"/>
  <c r="Q57" i="74"/>
  <c r="R57" i="74"/>
  <c r="S57" i="74"/>
  <c r="P57" i="74"/>
  <c r="O40" i="81"/>
  <c r="P40" i="81"/>
  <c r="Q40" i="81"/>
  <c r="R40" i="81"/>
  <c r="P25" i="75"/>
  <c r="Q25" i="75"/>
  <c r="R25" i="75"/>
  <c r="O25" i="75"/>
  <c r="S37" i="78"/>
  <c r="P37" i="78"/>
  <c r="Q37" i="78"/>
  <c r="R37" i="78"/>
  <c r="P33" i="75"/>
  <c r="Q33" i="75"/>
  <c r="R33" i="75"/>
  <c r="O33" i="75"/>
  <c r="Q12" i="74"/>
  <c r="R12" i="74"/>
  <c r="S12" i="74"/>
  <c r="P12" i="74"/>
  <c r="S24" i="78"/>
  <c r="P24" i="78"/>
  <c r="Q24" i="78"/>
  <c r="R24" i="78"/>
  <c r="O27" i="81"/>
  <c r="P27" i="81"/>
  <c r="Q27" i="81"/>
  <c r="R27" i="81"/>
  <c r="R33" i="81"/>
  <c r="O33" i="81"/>
  <c r="P33" i="81"/>
  <c r="Q33" i="81"/>
  <c r="P35" i="77"/>
  <c r="Q35" i="77"/>
  <c r="R35" i="77"/>
  <c r="O35" i="77"/>
  <c r="AG16" i="74"/>
  <c r="AH16" i="74"/>
  <c r="AI16" i="74"/>
  <c r="AJ16" i="74"/>
  <c r="P18" i="77"/>
  <c r="Q18" i="77"/>
  <c r="R18" i="77"/>
  <c r="O18" i="77"/>
  <c r="Q47" i="77"/>
  <c r="R47" i="77"/>
  <c r="O47" i="77"/>
  <c r="P47" i="77"/>
  <c r="S13" i="74"/>
  <c r="P13" i="74"/>
  <c r="Q13" i="74"/>
  <c r="R13" i="74"/>
  <c r="S15" i="74"/>
  <c r="P15" i="74"/>
  <c r="Q15" i="74"/>
  <c r="R15" i="74"/>
  <c r="S17" i="74"/>
  <c r="P17" i="74"/>
  <c r="Q17" i="74"/>
  <c r="R17" i="74"/>
  <c r="S19" i="74"/>
  <c r="P19" i="74"/>
  <c r="Q19" i="74"/>
  <c r="R19" i="74"/>
  <c r="S21" i="74"/>
  <c r="P21" i="74"/>
  <c r="Q21" i="74"/>
  <c r="R21" i="74"/>
  <c r="S23" i="74"/>
  <c r="P23" i="74"/>
  <c r="Q23" i="74"/>
  <c r="R23" i="74"/>
  <c r="S25" i="74"/>
  <c r="P25" i="74"/>
  <c r="Q25" i="74"/>
  <c r="R25" i="74"/>
  <c r="S31" i="74"/>
  <c r="P31" i="74"/>
  <c r="Q31" i="74"/>
  <c r="R31" i="74"/>
  <c r="S35" i="74"/>
  <c r="P35" i="74"/>
  <c r="Q35" i="74"/>
  <c r="R35" i="74"/>
  <c r="S39" i="74"/>
  <c r="P39" i="74"/>
  <c r="Q39" i="74"/>
  <c r="R39" i="74"/>
  <c r="S43" i="74"/>
  <c r="P43" i="74"/>
  <c r="Q43" i="74"/>
  <c r="R43" i="74"/>
  <c r="S47" i="74"/>
  <c r="P47" i="74"/>
  <c r="Q47" i="74"/>
  <c r="R47" i="74"/>
  <c r="S51" i="74"/>
  <c r="P51" i="74"/>
  <c r="Q51" i="74"/>
  <c r="R51" i="74"/>
  <c r="S55" i="74"/>
  <c r="P55" i="74"/>
  <c r="Q55" i="74"/>
  <c r="R55" i="74"/>
  <c r="S59" i="74"/>
  <c r="P59" i="74"/>
  <c r="Q59" i="74"/>
  <c r="R59" i="74"/>
  <c r="S63" i="74"/>
  <c r="P63" i="74"/>
  <c r="Q63" i="74"/>
  <c r="R63" i="74"/>
  <c r="AG10" i="74"/>
  <c r="AH10" i="74"/>
  <c r="AI10" i="74"/>
  <c r="AJ10" i="74"/>
  <c r="P22" i="77"/>
  <c r="Q22" i="77"/>
  <c r="R22" i="77"/>
  <c r="O22" i="77"/>
  <c r="Q16" i="75"/>
  <c r="R16" i="75"/>
  <c r="O16" i="75"/>
  <c r="P16" i="75"/>
  <c r="Q24" i="75"/>
  <c r="R24" i="75"/>
  <c r="O24" i="75"/>
  <c r="P24" i="75"/>
  <c r="Q40" i="75"/>
  <c r="R40" i="75"/>
  <c r="O40" i="75"/>
  <c r="P40" i="75"/>
  <c r="AI11" i="74"/>
  <c r="AJ11" i="74"/>
  <c r="AG11" i="74"/>
  <c r="AH11" i="74"/>
  <c r="AI21" i="74"/>
  <c r="AJ21" i="74"/>
  <c r="AG21" i="74"/>
  <c r="AH21" i="74"/>
  <c r="AG23" i="78"/>
  <c r="AH23" i="78"/>
  <c r="AI23" i="78"/>
  <c r="AJ23" i="78"/>
  <c r="R32" i="74"/>
  <c r="S32" i="74"/>
  <c r="P32" i="74"/>
  <c r="Q32" i="74"/>
  <c r="P36" i="78"/>
  <c r="Q36" i="78"/>
  <c r="R36" i="78"/>
  <c r="S36" i="78"/>
  <c r="R48" i="74"/>
  <c r="S48" i="74"/>
  <c r="P48" i="74"/>
  <c r="Q48" i="74"/>
  <c r="P52" i="78"/>
  <c r="Q52" i="78"/>
  <c r="R52" i="78"/>
  <c r="S52" i="78"/>
  <c r="P21" i="75"/>
  <c r="Q21" i="75"/>
  <c r="R21" i="75"/>
  <c r="O21" i="75"/>
  <c r="Q37" i="79"/>
  <c r="R37" i="79"/>
  <c r="O37" i="79"/>
  <c r="P37" i="79"/>
  <c r="P18" i="78"/>
  <c r="S18" i="78"/>
  <c r="Q18" i="78"/>
  <c r="R18" i="78"/>
  <c r="Q22" i="74"/>
  <c r="R22" i="74"/>
  <c r="S22" i="74"/>
  <c r="P22" i="74"/>
  <c r="S57" i="78"/>
  <c r="P57" i="78"/>
  <c r="Q57" i="78"/>
  <c r="R57" i="78"/>
  <c r="O49" i="81"/>
  <c r="P49" i="81"/>
  <c r="Q49" i="81"/>
  <c r="R49" i="81"/>
  <c r="Q25" i="79"/>
  <c r="R25" i="79"/>
  <c r="O25" i="79"/>
  <c r="P25" i="79"/>
  <c r="S45" i="78"/>
  <c r="P45" i="78"/>
  <c r="Q45" i="78"/>
  <c r="R45" i="78"/>
  <c r="Q53" i="74"/>
  <c r="R53" i="74"/>
  <c r="S53" i="74"/>
  <c r="P53" i="74"/>
  <c r="O53" i="81"/>
  <c r="P53" i="81"/>
  <c r="Q53" i="81"/>
  <c r="R53" i="81"/>
  <c r="Q33" i="79"/>
  <c r="R33" i="79"/>
  <c r="O33" i="79"/>
  <c r="P33" i="79"/>
  <c r="Q33" i="74"/>
  <c r="R33" i="74"/>
  <c r="S33" i="74"/>
  <c r="P33" i="74"/>
  <c r="S12" i="78"/>
  <c r="P12" i="78"/>
  <c r="R12" i="78"/>
  <c r="Q12" i="78"/>
  <c r="Q16" i="74"/>
  <c r="R16" i="74"/>
  <c r="S16" i="74"/>
  <c r="P16" i="74"/>
  <c r="O11" i="77"/>
  <c r="P11" i="77"/>
  <c r="Q11" i="77"/>
  <c r="R11" i="77"/>
  <c r="R16" i="77"/>
  <c r="O16" i="77"/>
  <c r="P16" i="77"/>
  <c r="Q16" i="77"/>
  <c r="Q21" i="81"/>
  <c r="R21" i="81"/>
  <c r="O21" i="81"/>
  <c r="P21" i="81"/>
  <c r="O18" i="75"/>
  <c r="P18" i="75"/>
  <c r="Q18" i="75"/>
  <c r="R18" i="75"/>
  <c r="O36" i="77"/>
  <c r="P36" i="77"/>
  <c r="Q36" i="77"/>
  <c r="R36" i="77"/>
  <c r="P57" i="81"/>
  <c r="Q57" i="81"/>
  <c r="R57" i="81"/>
  <c r="O57" i="81"/>
  <c r="R12" i="79"/>
  <c r="O12" i="79"/>
  <c r="P12" i="79"/>
  <c r="Q12" i="79"/>
  <c r="R36" i="79"/>
  <c r="O36" i="79"/>
  <c r="P36" i="79"/>
  <c r="Q36" i="79"/>
  <c r="AG17" i="78"/>
  <c r="AH17" i="78"/>
  <c r="AJ17" i="78"/>
  <c r="AI17" i="78"/>
  <c r="O19" i="81"/>
  <c r="P19" i="81"/>
  <c r="Q19" i="81"/>
  <c r="R19" i="81"/>
  <c r="R24" i="81"/>
  <c r="O24" i="81"/>
  <c r="P24" i="81"/>
  <c r="Q24" i="81"/>
  <c r="Q17" i="81"/>
  <c r="R17" i="81"/>
  <c r="O17" i="81"/>
  <c r="P17" i="81"/>
  <c r="P50" i="74"/>
  <c r="Q50" i="74"/>
  <c r="R50" i="74"/>
  <c r="S50" i="74"/>
  <c r="O36" i="81"/>
  <c r="P36" i="81"/>
  <c r="Q36" i="81"/>
  <c r="R36" i="81"/>
  <c r="R50" i="77"/>
  <c r="O50" i="77"/>
  <c r="P50" i="77"/>
  <c r="Q50" i="77"/>
  <c r="Q20" i="76"/>
  <c r="R20" i="76"/>
  <c r="P20" i="76"/>
  <c r="O20" i="76"/>
  <c r="R12" i="77"/>
  <c r="O12" i="77"/>
  <c r="P12" i="77"/>
  <c r="Q12" i="77"/>
  <c r="R28" i="77"/>
  <c r="O28" i="77"/>
  <c r="P28" i="77"/>
  <c r="Q28" i="77"/>
  <c r="Q13" i="81"/>
  <c r="R13" i="81"/>
  <c r="O13" i="81"/>
  <c r="P13" i="81"/>
  <c r="O19" i="76"/>
  <c r="P19" i="76"/>
  <c r="Q19" i="76"/>
  <c r="R19" i="76"/>
  <c r="P35" i="81"/>
  <c r="Q35" i="81"/>
  <c r="R35" i="81"/>
  <c r="O35" i="81"/>
  <c r="R41" i="77"/>
  <c r="O41" i="77"/>
  <c r="P41" i="77"/>
  <c r="Q41" i="77"/>
  <c r="Q47" i="81"/>
  <c r="R47" i="81"/>
  <c r="O47" i="81"/>
  <c r="P47" i="81"/>
  <c r="R11" i="75"/>
  <c r="O11" i="75"/>
  <c r="P11" i="75"/>
  <c r="Q11" i="75"/>
  <c r="R27" i="75"/>
  <c r="O27" i="75"/>
  <c r="P27" i="75"/>
  <c r="Q27" i="75"/>
  <c r="R35" i="75"/>
  <c r="O35" i="75"/>
  <c r="P35" i="75"/>
  <c r="Q35" i="75"/>
  <c r="R39" i="75"/>
  <c r="O39" i="75"/>
  <c r="P39" i="75"/>
  <c r="Q39" i="75"/>
  <c r="Q13" i="78"/>
  <c r="R13" i="78"/>
  <c r="P13" i="78"/>
  <c r="S13" i="78"/>
  <c r="Q15" i="78"/>
  <c r="R15" i="78"/>
  <c r="P15" i="78"/>
  <c r="S15" i="78"/>
  <c r="Q17" i="78"/>
  <c r="R17" i="78"/>
  <c r="P17" i="78"/>
  <c r="S17" i="78"/>
  <c r="Q19" i="78"/>
  <c r="R19" i="78"/>
  <c r="S19" i="78"/>
  <c r="P19" i="78"/>
  <c r="Q21" i="78"/>
  <c r="R21" i="78"/>
  <c r="S21" i="78"/>
  <c r="P21" i="78"/>
  <c r="Q23" i="78"/>
  <c r="R23" i="78"/>
  <c r="S23" i="78"/>
  <c r="P23" i="78"/>
  <c r="Q25" i="78"/>
  <c r="R25" i="78"/>
  <c r="S25" i="78"/>
  <c r="P25" i="78"/>
  <c r="Q31" i="78"/>
  <c r="R31" i="78"/>
  <c r="S31" i="78"/>
  <c r="P31" i="78"/>
  <c r="Q35" i="78"/>
  <c r="R35" i="78"/>
  <c r="S35" i="78"/>
  <c r="P35" i="78"/>
  <c r="Q39" i="78"/>
  <c r="R39" i="78"/>
  <c r="S39" i="78"/>
  <c r="P39" i="78"/>
  <c r="Q43" i="78"/>
  <c r="R43" i="78"/>
  <c r="S43" i="78"/>
  <c r="P43" i="78"/>
  <c r="Q47" i="78"/>
  <c r="R47" i="78"/>
  <c r="S47" i="78"/>
  <c r="P47" i="78"/>
  <c r="Q51" i="78"/>
  <c r="R51" i="78"/>
  <c r="S51" i="78"/>
  <c r="P51" i="78"/>
  <c r="Q55" i="78"/>
  <c r="R55" i="78"/>
  <c r="S55" i="78"/>
  <c r="P55" i="78"/>
  <c r="P59" i="78"/>
  <c r="Q59" i="78"/>
  <c r="R59" i="78"/>
  <c r="S59" i="78"/>
  <c r="P63" i="78"/>
  <c r="Q63" i="78"/>
  <c r="R63" i="78"/>
  <c r="S63" i="78"/>
  <c r="AG18" i="74"/>
  <c r="AH18" i="74"/>
  <c r="AI18" i="74"/>
  <c r="AJ18" i="74"/>
  <c r="P22" i="81"/>
  <c r="Q22" i="81"/>
  <c r="R22" i="81"/>
  <c r="O22" i="81"/>
  <c r="R16" i="79"/>
  <c r="O16" i="79"/>
  <c r="P16" i="79"/>
  <c r="Q16" i="79"/>
  <c r="R24" i="79"/>
  <c r="O24" i="79"/>
  <c r="P24" i="79"/>
  <c r="Q24" i="79"/>
  <c r="R40" i="79"/>
  <c r="O40" i="79"/>
  <c r="P40" i="79"/>
  <c r="Q40" i="79"/>
  <c r="AG11" i="78"/>
  <c r="AH11" i="78"/>
  <c r="AI11" i="78"/>
  <c r="AJ11" i="78"/>
  <c r="AI19" i="74"/>
  <c r="AJ19" i="74"/>
  <c r="AG19" i="74"/>
  <c r="AH19" i="74"/>
  <c r="AG21" i="78"/>
  <c r="AH21" i="78"/>
  <c r="AI21" i="78"/>
  <c r="AJ21" i="78"/>
  <c r="R28" i="74"/>
  <c r="S28" i="74"/>
  <c r="P28" i="74"/>
  <c r="Q28" i="74"/>
  <c r="P32" i="78"/>
  <c r="Q32" i="78"/>
  <c r="R32" i="78"/>
  <c r="S32" i="78"/>
  <c r="R44" i="74"/>
  <c r="S44" i="74"/>
  <c r="P44" i="74"/>
  <c r="Q44" i="74"/>
  <c r="P48" i="78"/>
  <c r="Q48" i="78"/>
  <c r="R48" i="78"/>
  <c r="S48" i="78"/>
  <c r="R60" i="74"/>
  <c r="S60" i="74"/>
  <c r="P60" i="74"/>
  <c r="Q60" i="74"/>
  <c r="Q21" i="79"/>
  <c r="R21" i="79"/>
  <c r="O21" i="79"/>
  <c r="P21" i="79"/>
  <c r="S22" i="78"/>
  <c r="P22" i="78"/>
  <c r="Q22" i="78"/>
  <c r="R22" i="78"/>
  <c r="P26" i="77"/>
  <c r="Q26" i="77"/>
  <c r="R26" i="77"/>
  <c r="O26" i="77"/>
  <c r="Q29" i="74"/>
  <c r="R29" i="74"/>
  <c r="S29" i="74"/>
  <c r="P29" i="74"/>
  <c r="S53" i="78"/>
  <c r="P53" i="78"/>
  <c r="Q53" i="78"/>
  <c r="R53" i="78"/>
  <c r="Q61" i="74"/>
  <c r="R61" i="74"/>
  <c r="S61" i="74"/>
  <c r="P61" i="74"/>
  <c r="S33" i="78"/>
  <c r="P33" i="78"/>
  <c r="Q33" i="78"/>
  <c r="R33" i="78"/>
  <c r="P13" i="75"/>
  <c r="Q13" i="75"/>
  <c r="R13" i="75"/>
  <c r="O13" i="75"/>
  <c r="S16" i="78"/>
  <c r="P16" i="78"/>
  <c r="R16" i="78"/>
  <c r="Q16" i="78"/>
  <c r="Q20" i="74"/>
  <c r="R20" i="74"/>
  <c r="S20" i="74"/>
  <c r="P20" i="74"/>
  <c r="O27" i="77"/>
  <c r="P27" i="77"/>
  <c r="Q27" i="77"/>
  <c r="R27" i="77"/>
  <c r="R33" i="77"/>
  <c r="O33" i="77"/>
  <c r="P33" i="77"/>
  <c r="Q33" i="77"/>
  <c r="Q17" i="77"/>
  <c r="R17" i="77"/>
  <c r="O17" i="77"/>
  <c r="P17" i="77"/>
  <c r="AG14" i="74"/>
  <c r="AH14" i="74"/>
  <c r="AI14" i="74"/>
  <c r="AJ14" i="74"/>
  <c r="Q38" i="81"/>
  <c r="R38" i="81"/>
  <c r="O38" i="81"/>
  <c r="P38" i="81"/>
  <c r="Q56" i="81"/>
  <c r="R56" i="81"/>
  <c r="O56" i="81"/>
  <c r="P56" i="81"/>
  <c r="O26" i="75"/>
  <c r="P26" i="75"/>
  <c r="Q26" i="75"/>
  <c r="R26" i="75"/>
  <c r="P39" i="81"/>
  <c r="Q39" i="81"/>
  <c r="R39" i="81"/>
  <c r="O39" i="81"/>
  <c r="R21" i="80"/>
  <c r="O21" i="80"/>
  <c r="P21" i="80"/>
  <c r="Q21" i="80"/>
  <c r="R20" i="79"/>
  <c r="O20" i="79"/>
  <c r="P20" i="79"/>
  <c r="Q20" i="79"/>
  <c r="AI23" i="74"/>
  <c r="AJ23" i="74"/>
  <c r="AG23" i="74"/>
  <c r="AH23" i="74"/>
  <c r="R36" i="74"/>
  <c r="S36" i="74"/>
  <c r="P36" i="74"/>
  <c r="Q36" i="74"/>
  <c r="R52" i="74"/>
  <c r="S52" i="74"/>
  <c r="P52" i="74"/>
  <c r="Q52" i="74"/>
  <c r="Q18" i="74"/>
  <c r="R18" i="74"/>
  <c r="S18" i="74"/>
  <c r="P18" i="74"/>
  <c r="O49" i="77"/>
  <c r="P49" i="77"/>
  <c r="Q49" i="77"/>
  <c r="R49" i="77"/>
  <c r="Q45" i="74"/>
  <c r="R45" i="74"/>
  <c r="S45" i="74"/>
  <c r="P45" i="74"/>
  <c r="O53" i="77"/>
  <c r="P53" i="77"/>
  <c r="Q53" i="77"/>
  <c r="R53" i="77"/>
  <c r="Q17" i="79"/>
  <c r="R17" i="79"/>
  <c r="O17" i="79"/>
  <c r="P17" i="79"/>
  <c r="Q29" i="79"/>
  <c r="R29" i="79"/>
  <c r="O29" i="79"/>
  <c r="P29" i="79"/>
  <c r="O11" i="81"/>
  <c r="P11" i="81"/>
  <c r="Q11" i="81"/>
  <c r="R11" i="81"/>
  <c r="R16" i="81"/>
  <c r="O16" i="81"/>
  <c r="P16" i="81"/>
  <c r="Q16" i="81"/>
  <c r="Q13" i="77"/>
  <c r="R13" i="77"/>
  <c r="O13" i="77"/>
  <c r="P13" i="77"/>
  <c r="O23" i="77"/>
  <c r="P23" i="77"/>
  <c r="Q23" i="77"/>
  <c r="R23" i="77"/>
  <c r="O34" i="75"/>
  <c r="P34" i="75"/>
  <c r="Q34" i="75"/>
  <c r="R34" i="75"/>
  <c r="AG22" i="74"/>
  <c r="AH22" i="74"/>
  <c r="AI22" i="74"/>
  <c r="AJ22" i="74"/>
  <c r="P14" i="77"/>
  <c r="Q14" i="77"/>
  <c r="R14" i="77"/>
  <c r="O14" i="77"/>
  <c r="O32" i="77"/>
  <c r="P32" i="77"/>
  <c r="Q32" i="77"/>
  <c r="R32" i="77"/>
  <c r="R46" i="77"/>
  <c r="O46" i="77"/>
  <c r="P46" i="77"/>
  <c r="Q46" i="77"/>
  <c r="R50" i="81"/>
  <c r="O50" i="81"/>
  <c r="P50" i="81"/>
  <c r="Q50" i="81"/>
  <c r="Q20" i="80"/>
  <c r="R20" i="80"/>
  <c r="O20" i="80"/>
  <c r="P20" i="80"/>
  <c r="P18" i="81"/>
  <c r="Q18" i="81"/>
  <c r="R18" i="81"/>
  <c r="O18" i="81"/>
  <c r="Q42" i="77"/>
  <c r="R42" i="77"/>
  <c r="O42" i="77"/>
  <c r="P42" i="77"/>
  <c r="R15" i="75"/>
  <c r="O15" i="75"/>
  <c r="P15" i="75"/>
  <c r="Q15" i="75"/>
  <c r="O23" i="81"/>
  <c r="P23" i="81"/>
  <c r="Q23" i="81"/>
  <c r="R23" i="81"/>
  <c r="R12" i="81"/>
  <c r="O12" i="81"/>
  <c r="P12" i="81"/>
  <c r="Q12" i="81"/>
  <c r="R28" i="81"/>
  <c r="O28" i="81"/>
  <c r="P28" i="81"/>
  <c r="Q28" i="81"/>
  <c r="Q21" i="77"/>
  <c r="R21" i="77"/>
  <c r="O21" i="77"/>
  <c r="P21" i="77"/>
  <c r="Q34" i="77"/>
  <c r="R34" i="77"/>
  <c r="O34" i="77"/>
  <c r="P34" i="77"/>
  <c r="P14" i="81"/>
  <c r="Q14" i="81"/>
  <c r="R14" i="81"/>
  <c r="O14" i="81"/>
  <c r="O32" i="81"/>
  <c r="P32" i="81"/>
  <c r="Q32" i="81"/>
  <c r="R32" i="81"/>
  <c r="R41" i="81"/>
  <c r="O41" i="81"/>
  <c r="P41" i="81"/>
  <c r="Q41" i="81"/>
  <c r="R46" i="81"/>
  <c r="O46" i="81"/>
  <c r="P46" i="81"/>
  <c r="Q46" i="81"/>
  <c r="O22" i="75"/>
  <c r="P22" i="75"/>
  <c r="Q22" i="75"/>
  <c r="R22" i="75"/>
  <c r="Q38" i="77"/>
  <c r="R38" i="77"/>
  <c r="O38" i="77"/>
  <c r="P38" i="77"/>
  <c r="Q42" i="81"/>
  <c r="R42" i="81"/>
  <c r="O42" i="81"/>
  <c r="P42" i="81"/>
  <c r="Q56" i="77"/>
  <c r="R56" i="77"/>
  <c r="O56" i="77"/>
  <c r="P56" i="77"/>
  <c r="O11" i="79"/>
  <c r="P11" i="79"/>
  <c r="Q11" i="79"/>
  <c r="R11" i="79"/>
  <c r="O15" i="79"/>
  <c r="P15" i="79"/>
  <c r="Q15" i="79"/>
  <c r="R15" i="79"/>
  <c r="O27" i="79"/>
  <c r="P27" i="79"/>
  <c r="Q27" i="79"/>
  <c r="R27" i="79"/>
  <c r="O35" i="79"/>
  <c r="P35" i="79"/>
  <c r="Q35" i="79"/>
  <c r="R35" i="79"/>
  <c r="O39" i="79"/>
  <c r="P39" i="79"/>
  <c r="Q39" i="79"/>
  <c r="R39" i="79"/>
  <c r="O10" i="75"/>
  <c r="P10" i="75"/>
  <c r="Q10" i="75"/>
  <c r="R10" i="75"/>
  <c r="P39" i="77"/>
  <c r="Q39" i="77"/>
  <c r="R39" i="77"/>
  <c r="O39" i="77"/>
  <c r="P57" i="77"/>
  <c r="Q57" i="77"/>
  <c r="R57" i="77"/>
  <c r="O57" i="77"/>
  <c r="R21" i="76"/>
  <c r="O21" i="76"/>
  <c r="Q21" i="76"/>
  <c r="P21" i="76"/>
  <c r="Q12" i="75"/>
  <c r="R12" i="75"/>
  <c r="O12" i="75"/>
  <c r="P12" i="75"/>
  <c r="Q20" i="75"/>
  <c r="R20" i="75"/>
  <c r="O20" i="75"/>
  <c r="P20" i="75"/>
  <c r="Q36" i="75"/>
  <c r="R36" i="75"/>
  <c r="O36" i="75"/>
  <c r="P36" i="75"/>
  <c r="AI13" i="74"/>
  <c r="AJ13" i="74"/>
  <c r="AG13" i="74"/>
  <c r="AH13" i="74"/>
  <c r="AI17" i="74"/>
  <c r="AJ17" i="74"/>
  <c r="AG17" i="74"/>
  <c r="AH17" i="74"/>
  <c r="AG19" i="78"/>
  <c r="AH19" i="78"/>
  <c r="AI19" i="78"/>
  <c r="AJ19" i="78"/>
  <c r="R26" i="74"/>
  <c r="S26" i="74"/>
  <c r="P26" i="74"/>
  <c r="Q26" i="74"/>
  <c r="P28" i="78"/>
  <c r="Q28" i="78"/>
  <c r="R28" i="78"/>
  <c r="S28" i="78"/>
  <c r="R40" i="74"/>
  <c r="S40" i="74"/>
  <c r="P40" i="74"/>
  <c r="Q40" i="74"/>
  <c r="P44" i="78"/>
  <c r="Q44" i="78"/>
  <c r="R44" i="78"/>
  <c r="S44" i="78"/>
  <c r="R56" i="74"/>
  <c r="S56" i="74"/>
  <c r="P56" i="74"/>
  <c r="Q56" i="74"/>
  <c r="S60" i="78"/>
  <c r="P60" i="78"/>
  <c r="Q60" i="78"/>
  <c r="R60" i="78"/>
  <c r="Q14" i="74"/>
  <c r="R14" i="74"/>
  <c r="S14" i="74"/>
  <c r="P14" i="74"/>
  <c r="P26" i="81"/>
  <c r="Q26" i="81"/>
  <c r="R26" i="81"/>
  <c r="O26" i="81"/>
  <c r="O40" i="77"/>
  <c r="P40" i="77"/>
  <c r="Q40" i="77"/>
  <c r="R40" i="77"/>
  <c r="S29" i="78"/>
  <c r="P29" i="78"/>
  <c r="Q29" i="78"/>
  <c r="R29" i="78"/>
  <c r="Q37" i="74"/>
  <c r="R37" i="74"/>
  <c r="S37" i="74"/>
  <c r="P37" i="74"/>
  <c r="R61" i="78"/>
  <c r="S61" i="78"/>
  <c r="P61" i="78"/>
  <c r="Q61" i="78"/>
  <c r="P17" i="75"/>
  <c r="Q17" i="75"/>
  <c r="R17" i="75"/>
  <c r="O17" i="75"/>
  <c r="Q13" i="79"/>
  <c r="R13" i="79"/>
  <c r="O13" i="79"/>
  <c r="P13" i="79"/>
  <c r="P29" i="75"/>
  <c r="Q29" i="75"/>
  <c r="R29" i="75"/>
  <c r="O29" i="75"/>
  <c r="S20" i="78"/>
  <c r="P20" i="78"/>
  <c r="Q20" i="78"/>
  <c r="R20" i="78"/>
  <c r="Q24" i="74"/>
  <c r="R24" i="74"/>
  <c r="S24" i="74"/>
  <c r="P24" i="74"/>
  <c r="AA10" i="21" l="1"/>
  <c r="AA15" i="21"/>
  <c r="AA16" i="21"/>
  <c r="AA17" i="21"/>
  <c r="AA18" i="21"/>
  <c r="AA20" i="21"/>
  <c r="AA21" i="21"/>
  <c r="AA14" i="21"/>
  <c r="AA9" i="21"/>
  <c r="AA11" i="21"/>
  <c r="AA12" i="21"/>
  <c r="AA8" i="21"/>
  <c r="B11" i="61"/>
  <c r="L57" i="25"/>
  <c r="L56" i="25"/>
  <c r="L50" i="25"/>
  <c r="L49" i="25"/>
  <c r="L47" i="25"/>
  <c r="L46" i="25"/>
  <c r="L39" i="25"/>
  <c r="L40" i="25"/>
  <c r="L41" i="25"/>
  <c r="L42" i="25"/>
  <c r="L38" i="25"/>
  <c r="L33" i="25"/>
  <c r="L34" i="25"/>
  <c r="L35" i="25"/>
  <c r="L36" i="25"/>
  <c r="L32" i="25"/>
  <c r="L26" i="25"/>
  <c r="L27" i="25"/>
  <c r="L23" i="25"/>
  <c r="L22" i="25"/>
  <c r="L19" i="25"/>
  <c r="L18" i="25"/>
  <c r="L17" i="25"/>
  <c r="L14" i="25"/>
  <c r="L13" i="25"/>
  <c r="L40" i="22"/>
  <c r="L39" i="22"/>
  <c r="L34" i="22"/>
  <c r="L35" i="22"/>
  <c r="L36" i="22"/>
  <c r="L37" i="22"/>
  <c r="L33" i="22"/>
  <c r="L29" i="22"/>
  <c r="L27" i="22"/>
  <c r="L26" i="22"/>
  <c r="L25" i="22"/>
  <c r="L22" i="22"/>
  <c r="L21" i="22"/>
  <c r="L20" i="22"/>
  <c r="L18" i="22"/>
  <c r="L17" i="22"/>
  <c r="L16" i="22"/>
  <c r="L13" i="22"/>
  <c r="L12" i="22"/>
  <c r="N35" i="21"/>
  <c r="N34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AA13" i="57" l="1"/>
  <c r="AE15" i="70" l="1"/>
  <c r="AA13" i="66"/>
  <c r="AA13" i="62"/>
  <c r="B7" i="61"/>
  <c r="L18" i="23" s="1"/>
  <c r="D3" i="61"/>
  <c r="D6" i="61"/>
  <c r="L58" i="60"/>
  <c r="L48" i="60"/>
  <c r="L45" i="60"/>
  <c r="L37" i="60"/>
  <c r="L31" i="60"/>
  <c r="L25" i="60"/>
  <c r="L20" i="60"/>
  <c r="L15" i="60"/>
  <c r="L10" i="60"/>
  <c r="M21" i="59"/>
  <c r="M18" i="59"/>
  <c r="M17" i="59"/>
  <c r="M16" i="59"/>
  <c r="M15" i="59"/>
  <c r="L14" i="59"/>
  <c r="J12" i="59"/>
  <c r="J11" i="59"/>
  <c r="M10" i="59"/>
  <c r="J9" i="59"/>
  <c r="J8" i="59"/>
  <c r="L38" i="58"/>
  <c r="L32" i="58"/>
  <c r="L28" i="58"/>
  <c r="L23" i="58"/>
  <c r="L19" i="58"/>
  <c r="L14" i="58"/>
  <c r="L9" i="58"/>
  <c r="N56" i="57"/>
  <c r="N47" i="57"/>
  <c r="N40" i="57"/>
  <c r="N36" i="57"/>
  <c r="N25" i="57"/>
  <c r="N9" i="57"/>
  <c r="AA7" i="57"/>
  <c r="L59" i="56"/>
  <c r="L58" i="56"/>
  <c r="L57" i="56"/>
  <c r="L56" i="56"/>
  <c r="L53" i="56"/>
  <c r="L50" i="56"/>
  <c r="L49" i="56"/>
  <c r="L47" i="56"/>
  <c r="L46" i="56"/>
  <c r="L42" i="56"/>
  <c r="L41" i="56"/>
  <c r="L40" i="56"/>
  <c r="L39" i="56"/>
  <c r="L38" i="56"/>
  <c r="L36" i="56"/>
  <c r="L35" i="56"/>
  <c r="L34" i="56"/>
  <c r="L33" i="56"/>
  <c r="L32" i="56"/>
  <c r="L28" i="56"/>
  <c r="L27" i="56"/>
  <c r="L26" i="56"/>
  <c r="L24" i="56"/>
  <c r="L23" i="56"/>
  <c r="L22" i="56"/>
  <c r="Q22" i="56" s="1"/>
  <c r="L21" i="56"/>
  <c r="L19" i="56"/>
  <c r="L18" i="56"/>
  <c r="L17" i="56"/>
  <c r="L16" i="56"/>
  <c r="L14" i="56"/>
  <c r="L13" i="56"/>
  <c r="L12" i="56"/>
  <c r="L11" i="56"/>
  <c r="P11" i="56" s="1"/>
  <c r="R7" i="56"/>
  <c r="R47" i="56" s="1"/>
  <c r="Q7" i="56"/>
  <c r="Q50" i="56" s="1"/>
  <c r="P7" i="56"/>
  <c r="P57" i="56" s="1"/>
  <c r="O7" i="56"/>
  <c r="O50" i="56" s="1"/>
  <c r="R6" i="56"/>
  <c r="Q6" i="56"/>
  <c r="P6" i="56"/>
  <c r="O6" i="56"/>
  <c r="M21" i="55"/>
  <c r="L21" i="55"/>
  <c r="J21" i="55"/>
  <c r="L20" i="55"/>
  <c r="J20" i="55"/>
  <c r="L19" i="55"/>
  <c r="J19" i="55"/>
  <c r="R19" i="55" s="1"/>
  <c r="L18" i="55"/>
  <c r="L17" i="55"/>
  <c r="L16" i="55"/>
  <c r="L15" i="55"/>
  <c r="M12" i="55"/>
  <c r="M11" i="55"/>
  <c r="M8" i="55"/>
  <c r="L8" i="55"/>
  <c r="R7" i="55"/>
  <c r="R20" i="55" s="1"/>
  <c r="Q7" i="55"/>
  <c r="Q17" i="55" s="1"/>
  <c r="P7" i="55"/>
  <c r="O7" i="55"/>
  <c r="R6" i="55"/>
  <c r="Q6" i="55"/>
  <c r="P6" i="55"/>
  <c r="O6" i="55"/>
  <c r="L40" i="54"/>
  <c r="L39" i="54"/>
  <c r="L37" i="54"/>
  <c r="L36" i="54"/>
  <c r="L35" i="54"/>
  <c r="L34" i="54"/>
  <c r="L33" i="54"/>
  <c r="L30" i="54"/>
  <c r="R30" i="54" s="1"/>
  <c r="L29" i="54"/>
  <c r="R29" i="54" s="1"/>
  <c r="L27" i="54"/>
  <c r="L26" i="54"/>
  <c r="R26" i="54" s="1"/>
  <c r="L25" i="54"/>
  <c r="L24" i="54"/>
  <c r="L22" i="54"/>
  <c r="R22" i="54" s="1"/>
  <c r="L21" i="54"/>
  <c r="L20" i="54"/>
  <c r="L18" i="54"/>
  <c r="R18" i="54" s="1"/>
  <c r="L17" i="54"/>
  <c r="L16" i="54"/>
  <c r="R16" i="54" s="1"/>
  <c r="L15" i="54"/>
  <c r="L13" i="54"/>
  <c r="R13" i="54" s="1"/>
  <c r="L12" i="54"/>
  <c r="L11" i="54"/>
  <c r="L10" i="54"/>
  <c r="R10" i="54" s="1"/>
  <c r="R6" i="54"/>
  <c r="R34" i="54" s="1"/>
  <c r="Q6" i="54"/>
  <c r="Q33" i="54" s="1"/>
  <c r="P6" i="54"/>
  <c r="P34" i="54" s="1"/>
  <c r="O6" i="54"/>
  <c r="O37" i="54" s="1"/>
  <c r="R5" i="54"/>
  <c r="Q5" i="54"/>
  <c r="P5" i="54"/>
  <c r="O5" i="54"/>
  <c r="N63" i="53"/>
  <c r="S63" i="53" s="1"/>
  <c r="N62" i="53"/>
  <c r="S62" i="53" s="1"/>
  <c r="N61" i="53"/>
  <c r="S61" i="53" s="1"/>
  <c r="N60" i="53"/>
  <c r="S60" i="53" s="1"/>
  <c r="N59" i="53"/>
  <c r="S59" i="53" s="1"/>
  <c r="N57" i="53"/>
  <c r="S57" i="53" s="1"/>
  <c r="N56" i="53"/>
  <c r="S56" i="53" s="1"/>
  <c r="Q55" i="53"/>
  <c r="P55" i="53"/>
  <c r="N53" i="21" s="1"/>
  <c r="N55" i="53"/>
  <c r="S55" i="53" s="1"/>
  <c r="N53" i="53"/>
  <c r="S53" i="53" s="1"/>
  <c r="N52" i="53"/>
  <c r="S52" i="53" s="1"/>
  <c r="N51" i="53"/>
  <c r="S51" i="53" s="1"/>
  <c r="N50" i="53"/>
  <c r="P50" i="53" s="1"/>
  <c r="P48" i="53"/>
  <c r="N48" i="53"/>
  <c r="S48" i="53" s="1"/>
  <c r="P47" i="53"/>
  <c r="N47" i="53"/>
  <c r="S47" i="53" s="1"/>
  <c r="N46" i="53"/>
  <c r="P46" i="53" s="1"/>
  <c r="N45" i="53"/>
  <c r="S45" i="53" s="1"/>
  <c r="N44" i="53"/>
  <c r="S44" i="53" s="1"/>
  <c r="N43" i="53"/>
  <c r="S43" i="53" s="1"/>
  <c r="N40" i="53"/>
  <c r="P40" i="53" s="1"/>
  <c r="N39" i="53"/>
  <c r="S39" i="53" s="1"/>
  <c r="N37" i="53"/>
  <c r="N36" i="53"/>
  <c r="P35" i="53"/>
  <c r="N35" i="53"/>
  <c r="S35" i="53" s="1"/>
  <c r="N34" i="53"/>
  <c r="P34" i="53" s="1"/>
  <c r="N33" i="53"/>
  <c r="N32" i="53"/>
  <c r="R32" i="53" s="1"/>
  <c r="N31" i="53"/>
  <c r="S31" i="53" s="1"/>
  <c r="N30" i="53"/>
  <c r="P30" i="53" s="1"/>
  <c r="R29" i="53"/>
  <c r="N29" i="53"/>
  <c r="Q29" i="53" s="1"/>
  <c r="N28" i="53"/>
  <c r="R28" i="53" s="1"/>
  <c r="N26" i="53"/>
  <c r="R26" i="53" s="1"/>
  <c r="N25" i="53"/>
  <c r="S25" i="53" s="1"/>
  <c r="N24" i="53"/>
  <c r="Q24" i="53" s="1"/>
  <c r="AE23" i="53"/>
  <c r="P23" i="53"/>
  <c r="N23" i="53"/>
  <c r="S23" i="53" s="1"/>
  <c r="AE22" i="53"/>
  <c r="N22" i="53"/>
  <c r="Q22" i="53" s="1"/>
  <c r="AE21" i="53"/>
  <c r="N21" i="53"/>
  <c r="S21" i="53" s="1"/>
  <c r="AE20" i="53"/>
  <c r="N20" i="53"/>
  <c r="Q20" i="53" s="1"/>
  <c r="AE19" i="53"/>
  <c r="N19" i="53"/>
  <c r="S19" i="53" s="1"/>
  <c r="AE18" i="53"/>
  <c r="R18" i="53"/>
  <c r="N18" i="53"/>
  <c r="Q18" i="53" s="1"/>
  <c r="AE17" i="53"/>
  <c r="Q17" i="53"/>
  <c r="N17" i="53"/>
  <c r="S17" i="53" s="1"/>
  <c r="AE16" i="53"/>
  <c r="N16" i="53"/>
  <c r="Q16" i="53" s="1"/>
  <c r="Q15" i="53"/>
  <c r="N15" i="53"/>
  <c r="S15" i="53" s="1"/>
  <c r="AE14" i="53"/>
  <c r="R14" i="53"/>
  <c r="N14" i="53"/>
  <c r="Q14" i="53" s="1"/>
  <c r="AE13" i="53"/>
  <c r="Q13" i="53"/>
  <c r="N13" i="53"/>
  <c r="S13" i="53" s="1"/>
  <c r="AE12" i="53"/>
  <c r="N12" i="53"/>
  <c r="Q12" i="53" s="1"/>
  <c r="AE11" i="53"/>
  <c r="AE10" i="53"/>
  <c r="AJ7" i="53"/>
  <c r="AI7" i="53"/>
  <c r="AI22" i="53" s="1"/>
  <c r="AH7" i="53"/>
  <c r="AG7" i="53"/>
  <c r="AJ6" i="53"/>
  <c r="AI6" i="53"/>
  <c r="AH6" i="53"/>
  <c r="AG6" i="53"/>
  <c r="L48" i="52"/>
  <c r="L48" i="56" s="1"/>
  <c r="L45" i="52"/>
  <c r="L45" i="56" s="1"/>
  <c r="P45" i="56" s="1"/>
  <c r="L37" i="52"/>
  <c r="L37" i="56" s="1"/>
  <c r="L31" i="52"/>
  <c r="L31" i="56" s="1"/>
  <c r="L25" i="52"/>
  <c r="L25" i="56" s="1"/>
  <c r="L20" i="52"/>
  <c r="L20" i="56" s="1"/>
  <c r="L15" i="52"/>
  <c r="L15" i="56" s="1"/>
  <c r="L10" i="52"/>
  <c r="L10" i="56" s="1"/>
  <c r="Q10" i="56" s="1"/>
  <c r="M18" i="51"/>
  <c r="M18" i="55" s="1"/>
  <c r="M17" i="51"/>
  <c r="M17" i="55" s="1"/>
  <c r="M16" i="51"/>
  <c r="M16" i="55" s="1"/>
  <c r="M15" i="51"/>
  <c r="M15" i="55" s="1"/>
  <c r="L14" i="51"/>
  <c r="L14" i="55" s="1"/>
  <c r="J12" i="51"/>
  <c r="J12" i="55" s="1"/>
  <c r="J11" i="51"/>
  <c r="J11" i="55" s="1"/>
  <c r="R11" i="55" s="1"/>
  <c r="M10" i="51"/>
  <c r="M10" i="55" s="1"/>
  <c r="J8" i="51"/>
  <c r="J8" i="55" s="1"/>
  <c r="L38" i="50"/>
  <c r="L38" i="54" s="1"/>
  <c r="L32" i="50"/>
  <c r="L32" i="54" s="1"/>
  <c r="L28" i="50"/>
  <c r="L28" i="54" s="1"/>
  <c r="O28" i="54" s="1"/>
  <c r="L23" i="50"/>
  <c r="L23" i="54" s="1"/>
  <c r="P23" i="54" s="1"/>
  <c r="L19" i="50"/>
  <c r="L19" i="54" s="1"/>
  <c r="L14" i="50"/>
  <c r="L14" i="54" s="1"/>
  <c r="Q14" i="54" s="1"/>
  <c r="L9" i="50"/>
  <c r="L9" i="54" s="1"/>
  <c r="N56" i="49"/>
  <c r="N58" i="53" s="1"/>
  <c r="R58" i="53" s="1"/>
  <c r="N47" i="49"/>
  <c r="N49" i="53" s="1"/>
  <c r="N40" i="49"/>
  <c r="N42" i="53" s="1"/>
  <c r="N36" i="49"/>
  <c r="N38" i="53" s="1"/>
  <c r="N25" i="49"/>
  <c r="N27" i="53" s="1"/>
  <c r="AA13" i="49"/>
  <c r="AE15" i="53" s="1"/>
  <c r="AI15" i="53" s="1"/>
  <c r="N9" i="49"/>
  <c r="N11" i="53" s="1"/>
  <c r="AA7" i="49"/>
  <c r="AE9" i="53" s="1"/>
  <c r="N39" i="49" l="1"/>
  <c r="N41" i="53" s="1"/>
  <c r="L51" i="52"/>
  <c r="L51" i="56" s="1"/>
  <c r="R12" i="53"/>
  <c r="R13" i="53"/>
  <c r="R15" i="53"/>
  <c r="P19" i="53"/>
  <c r="R20" i="53"/>
  <c r="P25" i="53"/>
  <c r="P31" i="53"/>
  <c r="P44" i="53"/>
  <c r="P52" i="53"/>
  <c r="R12" i="54"/>
  <c r="R17" i="54"/>
  <c r="R34" i="56"/>
  <c r="P49" i="56"/>
  <c r="Q19" i="53"/>
  <c r="Q25" i="53"/>
  <c r="P19" i="56"/>
  <c r="P23" i="56"/>
  <c r="R28" i="56"/>
  <c r="Q39" i="56"/>
  <c r="Q57" i="56"/>
  <c r="P15" i="53"/>
  <c r="R16" i="53"/>
  <c r="R17" i="53"/>
  <c r="AI19" i="53"/>
  <c r="R24" i="53"/>
  <c r="P51" i="53"/>
  <c r="N49" i="21" s="1"/>
  <c r="P56" i="53"/>
  <c r="P59" i="53"/>
  <c r="N57" i="21" s="1"/>
  <c r="Q10" i="54"/>
  <c r="Q18" i="54"/>
  <c r="Q22" i="54"/>
  <c r="R27" i="54"/>
  <c r="P19" i="55"/>
  <c r="R21" i="56"/>
  <c r="P36" i="56"/>
  <c r="P53" i="56"/>
  <c r="AI21" i="53"/>
  <c r="Q59" i="53"/>
  <c r="P26" i="56"/>
  <c r="P35" i="54"/>
  <c r="N40" i="66"/>
  <c r="N42" i="70"/>
  <c r="N40" i="62"/>
  <c r="L32" i="67"/>
  <c r="L32" i="71"/>
  <c r="L32" i="63"/>
  <c r="M21" i="72"/>
  <c r="M21" i="64"/>
  <c r="M21" i="68"/>
  <c r="L22" i="51"/>
  <c r="L22" i="55" s="1"/>
  <c r="AH12" i="53"/>
  <c r="AI11" i="53"/>
  <c r="AI13" i="53"/>
  <c r="AI17" i="53"/>
  <c r="P21" i="53"/>
  <c r="R22" i="53"/>
  <c r="Q23" i="53"/>
  <c r="Q30" i="53"/>
  <c r="Q31" i="53"/>
  <c r="Q34" i="53"/>
  <c r="Q35" i="53"/>
  <c r="P39" i="53"/>
  <c r="P43" i="53"/>
  <c r="Q46" i="53"/>
  <c r="Q47" i="53"/>
  <c r="Q50" i="53"/>
  <c r="Q51" i="53"/>
  <c r="P60" i="53"/>
  <c r="N58" i="21" s="1"/>
  <c r="P62" i="53"/>
  <c r="P63" i="53"/>
  <c r="R11" i="54"/>
  <c r="R20" i="54"/>
  <c r="R24" i="54"/>
  <c r="P27" i="54"/>
  <c r="R36" i="54"/>
  <c r="R40" i="54"/>
  <c r="R14" i="55"/>
  <c r="P16" i="55"/>
  <c r="P18" i="55"/>
  <c r="P14" i="56"/>
  <c r="P18" i="56"/>
  <c r="Q26" i="56"/>
  <c r="R58" i="56"/>
  <c r="N8" i="57"/>
  <c r="N11" i="70"/>
  <c r="N9" i="62"/>
  <c r="N9" i="66"/>
  <c r="N39" i="57"/>
  <c r="N47" i="66"/>
  <c r="N49" i="70"/>
  <c r="N47" i="62"/>
  <c r="L19" i="67"/>
  <c r="L19" i="71"/>
  <c r="L19" i="63"/>
  <c r="L38" i="71"/>
  <c r="L38" i="63"/>
  <c r="L38" i="67"/>
  <c r="J11" i="68"/>
  <c r="J11" i="72"/>
  <c r="J11" i="64"/>
  <c r="M16" i="72"/>
  <c r="M16" i="64"/>
  <c r="M16" i="68"/>
  <c r="L10" i="69"/>
  <c r="L10" i="65"/>
  <c r="L10" i="73"/>
  <c r="L31" i="69"/>
  <c r="L31" i="65"/>
  <c r="L31" i="73"/>
  <c r="L58" i="69"/>
  <c r="L58" i="73"/>
  <c r="L58" i="65"/>
  <c r="P39" i="54"/>
  <c r="P14" i="55"/>
  <c r="P21" i="55"/>
  <c r="AA22" i="57"/>
  <c r="AE9" i="70"/>
  <c r="AA7" i="66"/>
  <c r="AA7" i="62"/>
  <c r="L14" i="71"/>
  <c r="L14" i="63"/>
  <c r="L14" i="67"/>
  <c r="M15" i="68"/>
  <c r="M15" i="72"/>
  <c r="M15" i="64"/>
  <c r="L25" i="73"/>
  <c r="L25" i="65"/>
  <c r="L25" i="69"/>
  <c r="L48" i="69"/>
  <c r="L48" i="73"/>
  <c r="L48" i="65"/>
  <c r="L9" i="52"/>
  <c r="L9" i="56" s="1"/>
  <c r="P13" i="53"/>
  <c r="P17" i="53"/>
  <c r="Q21" i="53"/>
  <c r="AI23" i="53"/>
  <c r="R30" i="53"/>
  <c r="R34" i="53"/>
  <c r="Q39" i="53"/>
  <c r="Q43" i="53"/>
  <c r="R46" i="53"/>
  <c r="R50" i="53"/>
  <c r="Q62" i="53"/>
  <c r="Q63" i="53"/>
  <c r="P11" i="54"/>
  <c r="R15" i="54"/>
  <c r="P36" i="54"/>
  <c r="P40" i="54"/>
  <c r="Q19" i="55"/>
  <c r="R12" i="56"/>
  <c r="Q14" i="56"/>
  <c r="Q18" i="56"/>
  <c r="P32" i="56"/>
  <c r="P35" i="56"/>
  <c r="P40" i="56"/>
  <c r="R46" i="56"/>
  <c r="P58" i="56"/>
  <c r="N25" i="66"/>
  <c r="N27" i="70"/>
  <c r="N25" i="62"/>
  <c r="N52" i="57"/>
  <c r="N56" i="66"/>
  <c r="N58" i="70"/>
  <c r="N56" i="62"/>
  <c r="L23" i="67"/>
  <c r="L23" i="71"/>
  <c r="L23" i="63"/>
  <c r="J8" i="68"/>
  <c r="J8" i="72"/>
  <c r="J8" i="64"/>
  <c r="J12" i="72"/>
  <c r="J12" i="64"/>
  <c r="J12" i="68"/>
  <c r="M17" i="68"/>
  <c r="M17" i="72"/>
  <c r="M17" i="64"/>
  <c r="L15" i="69"/>
  <c r="L15" i="73"/>
  <c r="L15" i="65"/>
  <c r="L37" i="73"/>
  <c r="L37" i="65"/>
  <c r="L37" i="69"/>
  <c r="M13" i="59"/>
  <c r="M10" i="72"/>
  <c r="M10" i="64"/>
  <c r="M10" i="68"/>
  <c r="N8" i="49"/>
  <c r="N7" i="49" s="1"/>
  <c r="N9" i="53" s="1"/>
  <c r="N52" i="49"/>
  <c r="N54" i="53" s="1"/>
  <c r="R54" i="53" s="1"/>
  <c r="R62" i="53"/>
  <c r="P15" i="54"/>
  <c r="M8" i="23"/>
  <c r="R15" i="55"/>
  <c r="R17" i="55"/>
  <c r="P20" i="55"/>
  <c r="Q21" i="55"/>
  <c r="O12" i="56"/>
  <c r="L12" i="25" s="1"/>
  <c r="R16" i="56"/>
  <c r="P22" i="56"/>
  <c r="R24" i="56"/>
  <c r="P27" i="56"/>
  <c r="R33" i="56"/>
  <c r="Q35" i="56"/>
  <c r="P39" i="56"/>
  <c r="R41" i="56"/>
  <c r="R50" i="56"/>
  <c r="R57" i="56"/>
  <c r="R59" i="56"/>
  <c r="N36" i="66"/>
  <c r="N38" i="70"/>
  <c r="N36" i="62"/>
  <c r="L9" i="71"/>
  <c r="L9" i="63"/>
  <c r="L9" i="67"/>
  <c r="L28" i="67"/>
  <c r="L28" i="71"/>
  <c r="L28" i="63"/>
  <c r="J9" i="68"/>
  <c r="J9" i="72"/>
  <c r="J9" i="64"/>
  <c r="L22" i="59"/>
  <c r="L23" i="59" s="1"/>
  <c r="L14" i="72"/>
  <c r="L14" i="64"/>
  <c r="L14" i="68"/>
  <c r="M18" i="72"/>
  <c r="M18" i="64"/>
  <c r="M18" i="68"/>
  <c r="L20" i="73"/>
  <c r="L20" i="65"/>
  <c r="L20" i="69"/>
  <c r="L45" i="69"/>
  <c r="L45" i="73"/>
  <c r="L45" i="65"/>
  <c r="AG15" i="70"/>
  <c r="AJ15" i="70"/>
  <c r="AE15" i="78"/>
  <c r="AE15" i="74"/>
  <c r="AH15" i="70"/>
  <c r="AI15" i="70"/>
  <c r="L43" i="60"/>
  <c r="AG14" i="53"/>
  <c r="L8" i="23"/>
  <c r="O12" i="54"/>
  <c r="O20" i="54"/>
  <c r="O16" i="56"/>
  <c r="L16" i="25" s="1"/>
  <c r="O19" i="56"/>
  <c r="AG12" i="53"/>
  <c r="AG18" i="53"/>
  <c r="AG22" i="53"/>
  <c r="O11" i="54"/>
  <c r="L11" i="22" s="1"/>
  <c r="O24" i="54"/>
  <c r="L24" i="22" s="1"/>
  <c r="O20" i="55"/>
  <c r="O41" i="56"/>
  <c r="AG10" i="53"/>
  <c r="AG16" i="53"/>
  <c r="AG20" i="53"/>
  <c r="O16" i="54"/>
  <c r="L51" i="60"/>
  <c r="L9" i="60"/>
  <c r="M14" i="59"/>
  <c r="L8" i="58"/>
  <c r="J13" i="59"/>
  <c r="J10" i="59"/>
  <c r="Q41" i="53"/>
  <c r="P41" i="53"/>
  <c r="S41" i="53"/>
  <c r="R41" i="53"/>
  <c r="O8" i="55"/>
  <c r="R8" i="55"/>
  <c r="Q8" i="55"/>
  <c r="P8" i="55"/>
  <c r="AA24" i="49"/>
  <c r="AE26" i="53" s="1"/>
  <c r="S11" i="53"/>
  <c r="P11" i="53"/>
  <c r="R11" i="53"/>
  <c r="Q11" i="53"/>
  <c r="Q9" i="54"/>
  <c r="P9" i="54"/>
  <c r="O9" i="54"/>
  <c r="R9" i="54"/>
  <c r="AI9" i="53"/>
  <c r="AH9" i="53"/>
  <c r="AJ9" i="53"/>
  <c r="AG9" i="53"/>
  <c r="P27" i="53"/>
  <c r="Q27" i="53"/>
  <c r="S27" i="53"/>
  <c r="R27" i="53"/>
  <c r="R49" i="53"/>
  <c r="Q49" i="53"/>
  <c r="P49" i="53"/>
  <c r="S49" i="53"/>
  <c r="AA22" i="49"/>
  <c r="R20" i="56"/>
  <c r="Q20" i="56"/>
  <c r="P20" i="56"/>
  <c r="O20" i="56"/>
  <c r="AH10" i="53"/>
  <c r="AH14" i="53"/>
  <c r="AH18" i="53"/>
  <c r="AJ19" i="53"/>
  <c r="AJ23" i="53"/>
  <c r="Q33" i="53"/>
  <c r="P33" i="53"/>
  <c r="Q37" i="53"/>
  <c r="P37" i="53"/>
  <c r="Q25" i="54"/>
  <c r="P25" i="54"/>
  <c r="O25" i="54"/>
  <c r="O19" i="54"/>
  <c r="R19" i="54"/>
  <c r="Q19" i="54"/>
  <c r="Q25" i="56"/>
  <c r="P25" i="56"/>
  <c r="O25" i="56"/>
  <c r="L43" i="52"/>
  <c r="L43" i="56" s="1"/>
  <c r="AI10" i="53"/>
  <c r="AG11" i="53"/>
  <c r="S12" i="53"/>
  <c r="AI12" i="53"/>
  <c r="AG13" i="53"/>
  <c r="S14" i="53"/>
  <c r="AI14" i="53"/>
  <c r="AG15" i="53"/>
  <c r="S16" i="53"/>
  <c r="AI16" i="53"/>
  <c r="AG17" i="53"/>
  <c r="S18" i="53"/>
  <c r="AI18" i="53"/>
  <c r="AG19" i="53"/>
  <c r="S20" i="53"/>
  <c r="AI20" i="53"/>
  <c r="AG21" i="53"/>
  <c r="AA19" i="21" s="1"/>
  <c r="S22" i="53"/>
  <c r="AG23" i="53"/>
  <c r="S24" i="53"/>
  <c r="P26" i="53"/>
  <c r="P28" i="53"/>
  <c r="S29" i="53"/>
  <c r="P32" i="53"/>
  <c r="R33" i="53"/>
  <c r="R36" i="53"/>
  <c r="Q36" i="53"/>
  <c r="R37" i="53"/>
  <c r="Q21" i="54"/>
  <c r="P21" i="54"/>
  <c r="O21" i="54"/>
  <c r="R25" i="54"/>
  <c r="P38" i="53"/>
  <c r="S38" i="53"/>
  <c r="P14" i="54"/>
  <c r="O14" i="54"/>
  <c r="R14" i="54"/>
  <c r="R37" i="56"/>
  <c r="Q37" i="56"/>
  <c r="P37" i="56"/>
  <c r="AJ13" i="53"/>
  <c r="AH16" i="53"/>
  <c r="AH20" i="53"/>
  <c r="AJ21" i="53"/>
  <c r="AH22" i="53"/>
  <c r="R40" i="53"/>
  <c r="Q40" i="53"/>
  <c r="Q58" i="53"/>
  <c r="P58" i="53"/>
  <c r="S58" i="53"/>
  <c r="Q11" i="55"/>
  <c r="P11" i="55"/>
  <c r="O11" i="55"/>
  <c r="M11" i="23" s="1"/>
  <c r="M10" i="23" s="1"/>
  <c r="Q9" i="56"/>
  <c r="P9" i="56"/>
  <c r="O9" i="56"/>
  <c r="R9" i="56"/>
  <c r="P42" i="53"/>
  <c r="S42" i="53"/>
  <c r="L8" i="50"/>
  <c r="O23" i="54"/>
  <c r="R23" i="54"/>
  <c r="Q23" i="54"/>
  <c r="Q38" i="54"/>
  <c r="O38" i="54"/>
  <c r="R38" i="54"/>
  <c r="P38" i="54"/>
  <c r="O12" i="55"/>
  <c r="R12" i="55"/>
  <c r="Q12" i="55"/>
  <c r="P12" i="55"/>
  <c r="M14" i="51"/>
  <c r="M14" i="55" s="1"/>
  <c r="P10" i="56"/>
  <c r="O10" i="56"/>
  <c r="R10" i="56"/>
  <c r="L29" i="52"/>
  <c r="O45" i="56"/>
  <c r="R45" i="56"/>
  <c r="Q45" i="56"/>
  <c r="AJ10" i="53"/>
  <c r="AH11" i="53"/>
  <c r="P12" i="53"/>
  <c r="AJ12" i="53"/>
  <c r="AH13" i="53"/>
  <c r="P14" i="53"/>
  <c r="AJ14" i="53"/>
  <c r="AH15" i="53"/>
  <c r="P16" i="53"/>
  <c r="AJ16" i="53"/>
  <c r="AH17" i="53"/>
  <c r="P18" i="53"/>
  <c r="AJ18" i="53"/>
  <c r="R19" i="53"/>
  <c r="AH19" i="53"/>
  <c r="P20" i="53"/>
  <c r="AJ20" i="53"/>
  <c r="R21" i="53"/>
  <c r="AH21" i="53"/>
  <c r="P22" i="53"/>
  <c r="AJ22" i="53"/>
  <c r="R23" i="53"/>
  <c r="AH23" i="53"/>
  <c r="P24" i="53"/>
  <c r="R25" i="53"/>
  <c r="Q26" i="53"/>
  <c r="Q28" i="53"/>
  <c r="P29" i="53"/>
  <c r="S30" i="53"/>
  <c r="R31" i="53"/>
  <c r="Q32" i="53"/>
  <c r="S33" i="53"/>
  <c r="P36" i="53"/>
  <c r="S37" i="53"/>
  <c r="S40" i="53"/>
  <c r="Q42" i="53"/>
  <c r="Q45" i="53"/>
  <c r="P45" i="53"/>
  <c r="Q39" i="54"/>
  <c r="Q35" i="54"/>
  <c r="Q17" i="54"/>
  <c r="P17" i="54"/>
  <c r="O17" i="54"/>
  <c r="P19" i="54"/>
  <c r="R21" i="54"/>
  <c r="Q56" i="56"/>
  <c r="P56" i="56"/>
  <c r="O56" i="56"/>
  <c r="R56" i="56"/>
  <c r="Q54" i="53"/>
  <c r="P54" i="53"/>
  <c r="S54" i="53"/>
  <c r="Q51" i="56"/>
  <c r="P51" i="56"/>
  <c r="O51" i="56"/>
  <c r="R51" i="56"/>
  <c r="AJ11" i="53"/>
  <c r="AJ15" i="53"/>
  <c r="AJ17" i="53"/>
  <c r="S26" i="53"/>
  <c r="S28" i="53"/>
  <c r="R38" i="53"/>
  <c r="O32" i="54"/>
  <c r="Q32" i="54"/>
  <c r="R32" i="54"/>
  <c r="R28" i="54"/>
  <c r="Q28" i="54"/>
  <c r="P28" i="54"/>
  <c r="J10" i="51"/>
  <c r="J10" i="55" s="1"/>
  <c r="L23" i="51"/>
  <c r="O15" i="56"/>
  <c r="R15" i="56"/>
  <c r="Q15" i="56"/>
  <c r="P15" i="56"/>
  <c r="P31" i="56"/>
  <c r="O31" i="56"/>
  <c r="R31" i="56"/>
  <c r="Q31" i="56"/>
  <c r="P48" i="56"/>
  <c r="O48" i="56"/>
  <c r="R48" i="56"/>
  <c r="Q48" i="56"/>
  <c r="S32" i="53"/>
  <c r="S36" i="53"/>
  <c r="Q38" i="53"/>
  <c r="R42" i="53"/>
  <c r="R44" i="53"/>
  <c r="Q44" i="53"/>
  <c r="R45" i="53"/>
  <c r="R53" i="53"/>
  <c r="Q53" i="53"/>
  <c r="P53" i="53"/>
  <c r="R57" i="53"/>
  <c r="Q57" i="53"/>
  <c r="P57" i="53"/>
  <c r="R61" i="53"/>
  <c r="Q61" i="53"/>
  <c r="P61" i="53"/>
  <c r="Q13" i="54"/>
  <c r="P13" i="54"/>
  <c r="O13" i="54"/>
  <c r="Q26" i="54"/>
  <c r="Q29" i="54"/>
  <c r="P29" i="54"/>
  <c r="O29" i="54"/>
  <c r="P32" i="54"/>
  <c r="Q37" i="54"/>
  <c r="O18" i="55"/>
  <c r="O16" i="55"/>
  <c r="O14" i="55"/>
  <c r="O21" i="55"/>
  <c r="O17" i="55"/>
  <c r="O15" i="55"/>
  <c r="Q17" i="56"/>
  <c r="P17" i="56"/>
  <c r="O17" i="56"/>
  <c r="R17" i="56"/>
  <c r="R25" i="56"/>
  <c r="O37" i="56"/>
  <c r="S34" i="53"/>
  <c r="R35" i="53"/>
  <c r="R39" i="53"/>
  <c r="R43" i="53"/>
  <c r="S46" i="53"/>
  <c r="R47" i="53"/>
  <c r="Q48" i="53"/>
  <c r="S50" i="53"/>
  <c r="R51" i="53"/>
  <c r="Q52" i="53"/>
  <c r="R55" i="53"/>
  <c r="Q56" i="53"/>
  <c r="R59" i="53"/>
  <c r="Q60" i="53"/>
  <c r="R63" i="53"/>
  <c r="Q11" i="54"/>
  <c r="P12" i="54"/>
  <c r="Q15" i="54"/>
  <c r="P16" i="54"/>
  <c r="P20" i="54"/>
  <c r="P24" i="54"/>
  <c r="Q27" i="54"/>
  <c r="Q30" i="54"/>
  <c r="Q34" i="54"/>
  <c r="O34" i="54"/>
  <c r="O35" i="54"/>
  <c r="O39" i="54"/>
  <c r="O11" i="56"/>
  <c r="L11" i="25" s="1"/>
  <c r="Q13" i="56"/>
  <c r="P13" i="56"/>
  <c r="O13" i="56"/>
  <c r="O33" i="56"/>
  <c r="Q38" i="56"/>
  <c r="P38" i="56"/>
  <c r="O38" i="56"/>
  <c r="O40" i="56"/>
  <c r="Q42" i="56"/>
  <c r="P42" i="56"/>
  <c r="O42" i="56"/>
  <c r="O53" i="56"/>
  <c r="L53" i="25" s="1"/>
  <c r="R48" i="53"/>
  <c r="R52" i="53"/>
  <c r="R56" i="53"/>
  <c r="R60" i="53"/>
  <c r="O10" i="54"/>
  <c r="L10" i="22" s="1"/>
  <c r="Q12" i="54"/>
  <c r="Q16" i="54"/>
  <c r="O18" i="54"/>
  <c r="Q20" i="54"/>
  <c r="O22" i="54"/>
  <c r="Q24" i="54"/>
  <c r="O26" i="54"/>
  <c r="O30" i="54"/>
  <c r="L30" i="22" s="1"/>
  <c r="R33" i="54"/>
  <c r="R37" i="54"/>
  <c r="O58" i="56"/>
  <c r="O57" i="56"/>
  <c r="O39" i="56"/>
  <c r="O35" i="56"/>
  <c r="O26" i="56"/>
  <c r="O22" i="56"/>
  <c r="O18" i="56"/>
  <c r="O14" i="56"/>
  <c r="R13" i="56"/>
  <c r="O24" i="56"/>
  <c r="L24" i="25" s="1"/>
  <c r="O28" i="56"/>
  <c r="O32" i="56"/>
  <c r="Q34" i="56"/>
  <c r="P34" i="56"/>
  <c r="O34" i="56"/>
  <c r="O36" i="56"/>
  <c r="R38" i="56"/>
  <c r="R42" i="56"/>
  <c r="O46" i="56"/>
  <c r="O49" i="56"/>
  <c r="P37" i="54"/>
  <c r="P33" i="54"/>
  <c r="P10" i="54"/>
  <c r="O15" i="54"/>
  <c r="L15" i="22" s="1"/>
  <c r="P18" i="54"/>
  <c r="P22" i="54"/>
  <c r="P26" i="54"/>
  <c r="O27" i="54"/>
  <c r="P30" i="54"/>
  <c r="O33" i="54"/>
  <c r="O36" i="54"/>
  <c r="Q36" i="54"/>
  <c r="O40" i="54"/>
  <c r="Q40" i="54"/>
  <c r="Q21" i="56"/>
  <c r="P21" i="56"/>
  <c r="O21" i="56"/>
  <c r="L21" i="25" s="1"/>
  <c r="O23" i="56"/>
  <c r="O27" i="56"/>
  <c r="Q47" i="56"/>
  <c r="P47" i="56"/>
  <c r="O47" i="56"/>
  <c r="O59" i="56"/>
  <c r="R35" i="54"/>
  <c r="R39" i="54"/>
  <c r="Q14" i="55"/>
  <c r="Q16" i="55"/>
  <c r="Q18" i="55"/>
  <c r="O19" i="55"/>
  <c r="Q20" i="55"/>
  <c r="R21" i="55"/>
  <c r="Q11" i="56"/>
  <c r="P12" i="56"/>
  <c r="R14" i="56"/>
  <c r="P16" i="56"/>
  <c r="R18" i="56"/>
  <c r="Q19" i="56"/>
  <c r="R22" i="56"/>
  <c r="Q23" i="56"/>
  <c r="P24" i="56"/>
  <c r="R26" i="56"/>
  <c r="Q27" i="56"/>
  <c r="P28" i="56"/>
  <c r="Q32" i="56"/>
  <c r="P33" i="56"/>
  <c r="R35" i="56"/>
  <c r="Q36" i="56"/>
  <c r="R39" i="56"/>
  <c r="Q40" i="56"/>
  <c r="P41" i="56"/>
  <c r="P46" i="56"/>
  <c r="Q49" i="56"/>
  <c r="P50" i="56"/>
  <c r="Q53" i="56"/>
  <c r="Q58" i="56"/>
  <c r="P59" i="56"/>
  <c r="P15" i="55"/>
  <c r="R16" i="55"/>
  <c r="P17" i="55"/>
  <c r="R18" i="55"/>
  <c r="R11" i="56"/>
  <c r="Q12" i="56"/>
  <c r="Q16" i="56"/>
  <c r="R19" i="56"/>
  <c r="R23" i="56"/>
  <c r="Q24" i="56"/>
  <c r="R27" i="56"/>
  <c r="Q28" i="56"/>
  <c r="R32" i="56"/>
  <c r="Q33" i="56"/>
  <c r="R36" i="56"/>
  <c r="R40" i="56"/>
  <c r="Q41" i="56"/>
  <c r="Q46" i="56"/>
  <c r="R49" i="56"/>
  <c r="R53" i="56"/>
  <c r="Q59" i="56"/>
  <c r="Q15" i="55"/>
  <c r="M21" i="23"/>
  <c r="AA13" i="21"/>
  <c r="N7" i="57" l="1"/>
  <c r="R58" i="70"/>
  <c r="N58" i="78"/>
  <c r="S58" i="70"/>
  <c r="Q58" i="70"/>
  <c r="N58" i="74"/>
  <c r="P58" i="70"/>
  <c r="Q11" i="72"/>
  <c r="R11" i="72"/>
  <c r="J11" i="80"/>
  <c r="O11" i="72"/>
  <c r="J11" i="76"/>
  <c r="P11" i="72"/>
  <c r="N62" i="49"/>
  <c r="N64" i="53" s="1"/>
  <c r="L23" i="72"/>
  <c r="L23" i="64"/>
  <c r="L23" i="68"/>
  <c r="L29" i="60"/>
  <c r="L9" i="73"/>
  <c r="L9" i="65"/>
  <c r="L9" i="69"/>
  <c r="Q9" i="72"/>
  <c r="R9" i="72"/>
  <c r="J9" i="80"/>
  <c r="J9" i="76"/>
  <c r="O9" i="72"/>
  <c r="P9" i="72"/>
  <c r="Q15" i="73"/>
  <c r="O15" i="73"/>
  <c r="R15" i="73"/>
  <c r="P15" i="73"/>
  <c r="L15" i="81"/>
  <c r="L15" i="77"/>
  <c r="O23" i="71"/>
  <c r="P23" i="71"/>
  <c r="R23" i="71"/>
  <c r="L23" i="75"/>
  <c r="Q23" i="71"/>
  <c r="L23" i="79"/>
  <c r="O48" i="73"/>
  <c r="R48" i="73"/>
  <c r="P48" i="73"/>
  <c r="L48" i="81"/>
  <c r="L48" i="77"/>
  <c r="Q48" i="73"/>
  <c r="R25" i="73"/>
  <c r="O25" i="73"/>
  <c r="P25" i="73"/>
  <c r="L25" i="81"/>
  <c r="L25" i="77"/>
  <c r="Q25" i="73"/>
  <c r="L10" i="81"/>
  <c r="Q10" i="73"/>
  <c r="L10" i="77"/>
  <c r="R10" i="73"/>
  <c r="O10" i="73"/>
  <c r="P10" i="73"/>
  <c r="N49" i="74"/>
  <c r="S49" i="70"/>
  <c r="P49" i="70"/>
  <c r="R49" i="70"/>
  <c r="Q49" i="70"/>
  <c r="N49" i="78"/>
  <c r="S42" i="70"/>
  <c r="N42" i="78"/>
  <c r="R42" i="70"/>
  <c r="Q42" i="70"/>
  <c r="N42" i="74"/>
  <c r="P42" i="70"/>
  <c r="J13" i="68"/>
  <c r="J13" i="72"/>
  <c r="J13" i="64"/>
  <c r="AH15" i="78"/>
  <c r="AI15" i="78"/>
  <c r="AJ15" i="78"/>
  <c r="AG15" i="78"/>
  <c r="Q20" i="73"/>
  <c r="O20" i="73"/>
  <c r="P20" i="73"/>
  <c r="R20" i="73"/>
  <c r="L20" i="81"/>
  <c r="L20" i="77"/>
  <c r="R9" i="71"/>
  <c r="O9" i="71"/>
  <c r="L9" i="75"/>
  <c r="P9" i="71"/>
  <c r="L9" i="79"/>
  <c r="Q9" i="71"/>
  <c r="M17" i="80"/>
  <c r="M17" i="76"/>
  <c r="L38" i="79"/>
  <c r="R38" i="71"/>
  <c r="P38" i="71"/>
  <c r="O38" i="71"/>
  <c r="L38" i="75"/>
  <c r="Q38" i="71"/>
  <c r="M21" i="80"/>
  <c r="M21" i="76"/>
  <c r="N7" i="62"/>
  <c r="L51" i="73"/>
  <c r="L51" i="65"/>
  <c r="L51" i="69"/>
  <c r="L14" i="80"/>
  <c r="L14" i="76"/>
  <c r="S38" i="70"/>
  <c r="R38" i="70"/>
  <c r="N38" i="78"/>
  <c r="Q38" i="70"/>
  <c r="P38" i="70"/>
  <c r="N38" i="74"/>
  <c r="Q8" i="72"/>
  <c r="P8" i="72"/>
  <c r="R8" i="72"/>
  <c r="J8" i="80"/>
  <c r="O8" i="72"/>
  <c r="J8" i="76"/>
  <c r="N52" i="66"/>
  <c r="N54" i="70"/>
  <c r="N52" i="62"/>
  <c r="AJ9" i="70"/>
  <c r="AG9" i="70"/>
  <c r="AH9" i="70"/>
  <c r="AE9" i="78"/>
  <c r="AE9" i="74"/>
  <c r="AI9" i="70"/>
  <c r="R31" i="73"/>
  <c r="O31" i="73"/>
  <c r="L31" i="81"/>
  <c r="L31" i="77"/>
  <c r="P31" i="73"/>
  <c r="Q31" i="73"/>
  <c r="M16" i="76"/>
  <c r="M16" i="80"/>
  <c r="R19" i="71"/>
  <c r="O19" i="71"/>
  <c r="P19" i="71"/>
  <c r="L19" i="75"/>
  <c r="Q19" i="71"/>
  <c r="L19" i="79"/>
  <c r="S11" i="70"/>
  <c r="R11" i="70"/>
  <c r="P11" i="70"/>
  <c r="N11" i="78"/>
  <c r="Q11" i="70"/>
  <c r="N11" i="74"/>
  <c r="O32" i="71"/>
  <c r="R32" i="71"/>
  <c r="L32" i="79"/>
  <c r="P32" i="71"/>
  <c r="L32" i="75"/>
  <c r="Q32" i="71"/>
  <c r="M22" i="59"/>
  <c r="J22" i="59" s="1"/>
  <c r="M14" i="72"/>
  <c r="M14" i="64"/>
  <c r="M14" i="68"/>
  <c r="L43" i="69"/>
  <c r="L43" i="65"/>
  <c r="L43" i="73"/>
  <c r="O45" i="73"/>
  <c r="P45" i="73"/>
  <c r="L45" i="81"/>
  <c r="Q45" i="73"/>
  <c r="R45" i="73"/>
  <c r="L45" i="77"/>
  <c r="R28" i="71"/>
  <c r="O28" i="71"/>
  <c r="L28" i="75"/>
  <c r="L28" i="79"/>
  <c r="Q28" i="71"/>
  <c r="P28" i="71"/>
  <c r="M13" i="68"/>
  <c r="M13" i="72"/>
  <c r="M13" i="64"/>
  <c r="P12" i="72"/>
  <c r="Q12" i="72"/>
  <c r="R12" i="72"/>
  <c r="J12" i="80"/>
  <c r="J12" i="76"/>
  <c r="O12" i="72"/>
  <c r="N27" i="78"/>
  <c r="R27" i="70"/>
  <c r="S27" i="70"/>
  <c r="Q27" i="70"/>
  <c r="P27" i="70"/>
  <c r="N27" i="74"/>
  <c r="R58" i="73"/>
  <c r="L58" i="81"/>
  <c r="Q58" i="73"/>
  <c r="L58" i="77"/>
  <c r="P58" i="73"/>
  <c r="O58" i="73"/>
  <c r="N10" i="53"/>
  <c r="P10" i="53" s="1"/>
  <c r="J10" i="72"/>
  <c r="J10" i="64"/>
  <c r="J10" i="68"/>
  <c r="L7" i="58"/>
  <c r="L8" i="67"/>
  <c r="L8" i="71"/>
  <c r="L8" i="63"/>
  <c r="AJ15" i="74"/>
  <c r="AG15" i="74"/>
  <c r="AH15" i="74"/>
  <c r="AI15" i="74"/>
  <c r="M18" i="80"/>
  <c r="M18" i="76"/>
  <c r="L22" i="68"/>
  <c r="L22" i="72"/>
  <c r="L22" i="64"/>
  <c r="M10" i="80"/>
  <c r="M10" i="76"/>
  <c r="P37" i="73"/>
  <c r="R37" i="73"/>
  <c r="O37" i="73"/>
  <c r="Q37" i="73"/>
  <c r="L37" i="81"/>
  <c r="L37" i="77"/>
  <c r="M15" i="76"/>
  <c r="M15" i="80"/>
  <c r="L14" i="79"/>
  <c r="Q14" i="71"/>
  <c r="R14" i="71"/>
  <c r="P14" i="71"/>
  <c r="O14" i="71"/>
  <c r="L14" i="75"/>
  <c r="AA22" i="66"/>
  <c r="AE24" i="70"/>
  <c r="AA22" i="62"/>
  <c r="N39" i="66"/>
  <c r="N41" i="70"/>
  <c r="N39" i="62"/>
  <c r="N8" i="66"/>
  <c r="N8" i="62"/>
  <c r="N10" i="70"/>
  <c r="L52" i="60"/>
  <c r="L29" i="56"/>
  <c r="L52" i="52"/>
  <c r="P43" i="56"/>
  <c r="O43" i="56"/>
  <c r="R43" i="56"/>
  <c r="Q43" i="56"/>
  <c r="AH26" i="53"/>
  <c r="AG26" i="53"/>
  <c r="AJ26" i="53"/>
  <c r="AI26" i="53"/>
  <c r="O10" i="55"/>
  <c r="R10" i="55"/>
  <c r="Q10" i="55"/>
  <c r="P10" i="55"/>
  <c r="L8" i="54"/>
  <c r="L7" i="50"/>
  <c r="R10" i="53"/>
  <c r="S10" i="53"/>
  <c r="L23" i="55"/>
  <c r="AA61" i="49"/>
  <c r="AE24" i="53"/>
  <c r="S9" i="53"/>
  <c r="P9" i="53"/>
  <c r="R9" i="53"/>
  <c r="Q9" i="53"/>
  <c r="Q10" i="53" l="1"/>
  <c r="N7" i="66"/>
  <c r="N62" i="57"/>
  <c r="N9" i="70"/>
  <c r="R9" i="70" s="1"/>
  <c r="AA24" i="57"/>
  <c r="AA24" i="62" s="1"/>
  <c r="O20" i="81"/>
  <c r="P20" i="81"/>
  <c r="Q20" i="81"/>
  <c r="R20" i="81"/>
  <c r="P9" i="76"/>
  <c r="Q9" i="76"/>
  <c r="R9" i="76"/>
  <c r="O9" i="76"/>
  <c r="P10" i="72"/>
  <c r="Q10" i="72"/>
  <c r="J10" i="76"/>
  <c r="R10" i="72"/>
  <c r="O10" i="72"/>
  <c r="J10" i="80"/>
  <c r="P58" i="77"/>
  <c r="Q58" i="77"/>
  <c r="R58" i="77"/>
  <c r="O58" i="77"/>
  <c r="Q27" i="74"/>
  <c r="R27" i="74"/>
  <c r="S27" i="74"/>
  <c r="P27" i="74"/>
  <c r="R12" i="80"/>
  <c r="O12" i="80"/>
  <c r="P12" i="80"/>
  <c r="Q12" i="80"/>
  <c r="P45" i="81"/>
  <c r="Q45" i="81"/>
  <c r="R45" i="81"/>
  <c r="O45" i="81"/>
  <c r="M14" i="80"/>
  <c r="M14" i="76"/>
  <c r="P11" i="74"/>
  <c r="Q11" i="74"/>
  <c r="R11" i="74"/>
  <c r="S11" i="74"/>
  <c r="O19" i="75"/>
  <c r="P19" i="75"/>
  <c r="Q19" i="75"/>
  <c r="R19" i="75"/>
  <c r="Q31" i="77"/>
  <c r="R31" i="77"/>
  <c r="O31" i="77"/>
  <c r="P31" i="77"/>
  <c r="Q9" i="70"/>
  <c r="N9" i="78"/>
  <c r="N9" i="74"/>
  <c r="Q42" i="74"/>
  <c r="R42" i="74"/>
  <c r="S42" i="74"/>
  <c r="P42" i="74"/>
  <c r="Q10" i="81"/>
  <c r="R10" i="81"/>
  <c r="O10" i="81"/>
  <c r="P10" i="81"/>
  <c r="Q48" i="77"/>
  <c r="R48" i="77"/>
  <c r="P48" i="77"/>
  <c r="O48" i="77"/>
  <c r="P15" i="81"/>
  <c r="Q15" i="81"/>
  <c r="R15" i="81"/>
  <c r="O15" i="81"/>
  <c r="P9" i="80"/>
  <c r="Q9" i="80"/>
  <c r="R9" i="80"/>
  <c r="O9" i="80"/>
  <c r="P11" i="76"/>
  <c r="Q11" i="76"/>
  <c r="R11" i="76"/>
  <c r="O11" i="76"/>
  <c r="L52" i="69"/>
  <c r="L52" i="73"/>
  <c r="L52" i="65"/>
  <c r="O8" i="71"/>
  <c r="R8" i="71"/>
  <c r="L8" i="79"/>
  <c r="P8" i="71"/>
  <c r="L8" i="75"/>
  <c r="Q8" i="71"/>
  <c r="R32" i="75"/>
  <c r="O32" i="75"/>
  <c r="P32" i="75"/>
  <c r="Q32" i="75"/>
  <c r="N54" i="78"/>
  <c r="R54" i="70"/>
  <c r="S54" i="70"/>
  <c r="Q54" i="70"/>
  <c r="P54" i="70"/>
  <c r="N54" i="74"/>
  <c r="Q42" i="78"/>
  <c r="R42" i="78"/>
  <c r="S42" i="78"/>
  <c r="P42" i="78"/>
  <c r="P15" i="77"/>
  <c r="Q15" i="77"/>
  <c r="R15" i="77"/>
  <c r="O15" i="77"/>
  <c r="J22" i="72"/>
  <c r="J22" i="64"/>
  <c r="J22" i="68"/>
  <c r="AA24" i="66"/>
  <c r="Q14" i="75"/>
  <c r="R14" i="75"/>
  <c r="O14" i="75"/>
  <c r="P14" i="75"/>
  <c r="O37" i="77"/>
  <c r="P37" i="77"/>
  <c r="Q37" i="77"/>
  <c r="R37" i="77"/>
  <c r="L31" i="58"/>
  <c r="L7" i="67"/>
  <c r="L7" i="63"/>
  <c r="L7" i="71"/>
  <c r="Q27" i="78"/>
  <c r="R27" i="78"/>
  <c r="S27" i="78"/>
  <c r="P27" i="78"/>
  <c r="M13" i="76"/>
  <c r="M13" i="80"/>
  <c r="O28" i="79"/>
  <c r="P28" i="79"/>
  <c r="Q28" i="79"/>
  <c r="R28" i="79"/>
  <c r="O45" i="77"/>
  <c r="P45" i="77"/>
  <c r="Q45" i="77"/>
  <c r="R45" i="77"/>
  <c r="M23" i="59"/>
  <c r="M22" i="68"/>
  <c r="M22" i="72"/>
  <c r="M22" i="64"/>
  <c r="O32" i="79"/>
  <c r="P32" i="79"/>
  <c r="Q32" i="79"/>
  <c r="R32" i="79"/>
  <c r="Q31" i="81"/>
  <c r="R31" i="81"/>
  <c r="O31" i="81"/>
  <c r="P31" i="81"/>
  <c r="AJ9" i="74"/>
  <c r="AG9" i="74"/>
  <c r="AI9" i="74"/>
  <c r="AH9" i="74"/>
  <c r="Q8" i="76"/>
  <c r="R8" i="76"/>
  <c r="P8" i="76"/>
  <c r="O8" i="76"/>
  <c r="P51" i="73"/>
  <c r="O51" i="73"/>
  <c r="Q51" i="73"/>
  <c r="L51" i="81"/>
  <c r="R51" i="73"/>
  <c r="L51" i="77"/>
  <c r="AA61" i="57"/>
  <c r="N62" i="66"/>
  <c r="N64" i="70"/>
  <c r="N62" i="62"/>
  <c r="P38" i="75"/>
  <c r="Q38" i="75"/>
  <c r="R38" i="75"/>
  <c r="O38" i="75"/>
  <c r="Q38" i="79"/>
  <c r="R38" i="79"/>
  <c r="O38" i="79"/>
  <c r="P38" i="79"/>
  <c r="P9" i="79"/>
  <c r="Q9" i="79"/>
  <c r="R9" i="79"/>
  <c r="O9" i="79"/>
  <c r="Q13" i="72"/>
  <c r="R13" i="72"/>
  <c r="J13" i="80"/>
  <c r="J13" i="76"/>
  <c r="O13" i="72"/>
  <c r="P13" i="72"/>
  <c r="S49" i="78"/>
  <c r="P49" i="78"/>
  <c r="Q49" i="78"/>
  <c r="R49" i="78"/>
  <c r="Q48" i="81"/>
  <c r="R48" i="81"/>
  <c r="O48" i="81"/>
  <c r="P48" i="81"/>
  <c r="P23" i="79"/>
  <c r="Q23" i="79"/>
  <c r="R23" i="79"/>
  <c r="O23" i="79"/>
  <c r="Q9" i="73"/>
  <c r="O9" i="73"/>
  <c r="P9" i="73"/>
  <c r="L9" i="81"/>
  <c r="R9" i="73"/>
  <c r="L9" i="77"/>
  <c r="L23" i="80"/>
  <c r="L23" i="76"/>
  <c r="R58" i="78"/>
  <c r="S58" i="78"/>
  <c r="P58" i="78"/>
  <c r="Q58" i="78"/>
  <c r="AE24" i="78"/>
  <c r="AI24" i="70"/>
  <c r="AJ24" i="70"/>
  <c r="AH24" i="70"/>
  <c r="AE24" i="74"/>
  <c r="AG24" i="70"/>
  <c r="R12" i="76"/>
  <c r="O12" i="76"/>
  <c r="P12" i="76"/>
  <c r="Q12" i="76"/>
  <c r="O43" i="73"/>
  <c r="R43" i="73"/>
  <c r="L43" i="81"/>
  <c r="L43" i="77"/>
  <c r="Q43" i="73"/>
  <c r="P43" i="73"/>
  <c r="R8" i="80"/>
  <c r="O8" i="80"/>
  <c r="P8" i="80"/>
  <c r="Q8" i="80"/>
  <c r="Q38" i="74"/>
  <c r="R38" i="74"/>
  <c r="S38" i="74"/>
  <c r="P38" i="74"/>
  <c r="P9" i="75"/>
  <c r="Q9" i="75"/>
  <c r="O9" i="75"/>
  <c r="R9" i="75"/>
  <c r="R25" i="81"/>
  <c r="O25" i="81"/>
  <c r="P25" i="81"/>
  <c r="Q25" i="81"/>
  <c r="O23" i="75"/>
  <c r="P23" i="75"/>
  <c r="Q23" i="75"/>
  <c r="R23" i="75"/>
  <c r="S10" i="70"/>
  <c r="N10" i="78"/>
  <c r="R10" i="70"/>
  <c r="N10" i="74"/>
  <c r="P10" i="70"/>
  <c r="Q10" i="70"/>
  <c r="N41" i="74"/>
  <c r="R41" i="70"/>
  <c r="P41" i="70"/>
  <c r="S41" i="70"/>
  <c r="Q41" i="70"/>
  <c r="N41" i="78"/>
  <c r="R14" i="79"/>
  <c r="O14" i="79"/>
  <c r="P14" i="79"/>
  <c r="Q14" i="79"/>
  <c r="O37" i="81"/>
  <c r="P37" i="81"/>
  <c r="Q37" i="81"/>
  <c r="R37" i="81"/>
  <c r="L22" i="80"/>
  <c r="L22" i="76"/>
  <c r="P58" i="81"/>
  <c r="Q58" i="81"/>
  <c r="R58" i="81"/>
  <c r="O58" i="81"/>
  <c r="R28" i="75"/>
  <c r="O28" i="75"/>
  <c r="Q28" i="75"/>
  <c r="P28" i="75"/>
  <c r="R11" i="78"/>
  <c r="P11" i="78"/>
  <c r="S11" i="78"/>
  <c r="Q11" i="78"/>
  <c r="P19" i="79"/>
  <c r="Q19" i="79"/>
  <c r="R19" i="79"/>
  <c r="O19" i="79"/>
  <c r="AH9" i="78"/>
  <c r="AJ9" i="78"/>
  <c r="AI9" i="78"/>
  <c r="AG9" i="78"/>
  <c r="Q38" i="78"/>
  <c r="R38" i="78"/>
  <c r="S38" i="78"/>
  <c r="P38" i="78"/>
  <c r="O20" i="77"/>
  <c r="P20" i="77"/>
  <c r="Q20" i="77"/>
  <c r="R20" i="77"/>
  <c r="R49" i="74"/>
  <c r="S49" i="74"/>
  <c r="P49" i="74"/>
  <c r="Q49" i="74"/>
  <c r="Q10" i="77"/>
  <c r="R10" i="77"/>
  <c r="O10" i="77"/>
  <c r="P10" i="77"/>
  <c r="R25" i="77"/>
  <c r="O25" i="77"/>
  <c r="P25" i="77"/>
  <c r="Q25" i="77"/>
  <c r="L29" i="73"/>
  <c r="L29" i="65"/>
  <c r="L29" i="69"/>
  <c r="P11" i="80"/>
  <c r="Q11" i="80"/>
  <c r="R11" i="80"/>
  <c r="O11" i="80"/>
  <c r="Q58" i="74"/>
  <c r="R58" i="74"/>
  <c r="S58" i="74"/>
  <c r="P58" i="74"/>
  <c r="R8" i="54"/>
  <c r="Q8" i="54"/>
  <c r="P8" i="54"/>
  <c r="O8" i="54"/>
  <c r="L7" i="54"/>
  <c r="L31" i="50"/>
  <c r="AE63" i="53"/>
  <c r="AA25" i="49"/>
  <c r="AE27" i="53" s="1"/>
  <c r="AA62" i="49"/>
  <c r="AE64" i="53" s="1"/>
  <c r="L52" i="56"/>
  <c r="L54" i="52"/>
  <c r="L54" i="56" s="1"/>
  <c r="R64" i="53"/>
  <c r="Q64" i="53"/>
  <c r="P64" i="53"/>
  <c r="S64" i="53"/>
  <c r="AG24" i="53"/>
  <c r="AJ24" i="53"/>
  <c r="AI24" i="53"/>
  <c r="AH24" i="53"/>
  <c r="Q29" i="56"/>
  <c r="P29" i="56"/>
  <c r="O29" i="56"/>
  <c r="R29" i="56"/>
  <c r="B4" i="48"/>
  <c r="B3" i="48"/>
  <c r="B4" i="47"/>
  <c r="B3" i="47"/>
  <c r="A4" i="46"/>
  <c r="A3" i="46"/>
  <c r="B3" i="45"/>
  <c r="B4" i="44"/>
  <c r="B3" i="44"/>
  <c r="B4" i="43"/>
  <c r="B3" i="43"/>
  <c r="A4" i="42"/>
  <c r="A3" i="42"/>
  <c r="B3" i="38"/>
  <c r="B4" i="29"/>
  <c r="B3" i="29"/>
  <c r="B4" i="28"/>
  <c r="B3" i="28"/>
  <c r="A4" i="27"/>
  <c r="A3" i="27"/>
  <c r="B3" i="26"/>
  <c r="B4" i="37"/>
  <c r="B3" i="37"/>
  <c r="B4" i="36"/>
  <c r="B3" i="36"/>
  <c r="A4" i="35"/>
  <c r="A3" i="35"/>
  <c r="B3" i="34"/>
  <c r="B4" i="33"/>
  <c r="B3" i="33"/>
  <c r="B4" i="32"/>
  <c r="B3" i="32"/>
  <c r="A4" i="31"/>
  <c r="A3" i="31"/>
  <c r="B3" i="30"/>
  <c r="AE26" i="70" l="1"/>
  <c r="S9" i="70"/>
  <c r="P9" i="70"/>
  <c r="P10" i="78"/>
  <c r="Q10" i="78"/>
  <c r="R10" i="78"/>
  <c r="S10" i="78"/>
  <c r="Q43" i="77"/>
  <c r="R43" i="77"/>
  <c r="O43" i="77"/>
  <c r="P43" i="77"/>
  <c r="R9" i="77"/>
  <c r="O9" i="77"/>
  <c r="P9" i="77"/>
  <c r="Q9" i="77"/>
  <c r="P13" i="76"/>
  <c r="Q13" i="76"/>
  <c r="R13" i="76"/>
  <c r="O13" i="76"/>
  <c r="R51" i="77"/>
  <c r="O51" i="77"/>
  <c r="P51" i="77"/>
  <c r="Q51" i="77"/>
  <c r="P7" i="71"/>
  <c r="O7" i="71"/>
  <c r="L7" i="75"/>
  <c r="R7" i="71"/>
  <c r="Q7" i="71"/>
  <c r="L7" i="79"/>
  <c r="Q54" i="78"/>
  <c r="R54" i="78"/>
  <c r="S54" i="78"/>
  <c r="P54" i="78"/>
  <c r="Q8" i="79"/>
  <c r="O8" i="79"/>
  <c r="R8" i="79"/>
  <c r="P8" i="79"/>
  <c r="R52" i="73"/>
  <c r="O52" i="73"/>
  <c r="L52" i="81"/>
  <c r="Q52" i="73"/>
  <c r="L52" i="77"/>
  <c r="P52" i="73"/>
  <c r="P9" i="74"/>
  <c r="Q9" i="74"/>
  <c r="R9" i="74"/>
  <c r="S9" i="74"/>
  <c r="Q43" i="81"/>
  <c r="R43" i="81"/>
  <c r="O43" i="81"/>
  <c r="P43" i="81"/>
  <c r="AH24" i="74"/>
  <c r="AI24" i="74"/>
  <c r="AJ24" i="74"/>
  <c r="AG24" i="74"/>
  <c r="AH24" i="78"/>
  <c r="AI24" i="78"/>
  <c r="AJ24" i="78"/>
  <c r="AG24" i="78"/>
  <c r="P13" i="80"/>
  <c r="Q13" i="80"/>
  <c r="R13" i="80"/>
  <c r="O13" i="80"/>
  <c r="P64" i="70"/>
  <c r="N64" i="74"/>
  <c r="Q64" i="70"/>
  <c r="N64" i="78"/>
  <c r="R64" i="70"/>
  <c r="S64" i="70"/>
  <c r="M23" i="68"/>
  <c r="M23" i="72"/>
  <c r="M23" i="64"/>
  <c r="J23" i="59"/>
  <c r="AJ26" i="70"/>
  <c r="AE26" i="74"/>
  <c r="AI26" i="70"/>
  <c r="AG26" i="70"/>
  <c r="AE26" i="78"/>
  <c r="AH26" i="70"/>
  <c r="S41" i="78"/>
  <c r="P41" i="78"/>
  <c r="Q41" i="78"/>
  <c r="R41" i="78"/>
  <c r="R10" i="74"/>
  <c r="S10" i="74"/>
  <c r="P10" i="74"/>
  <c r="Q10" i="74"/>
  <c r="R9" i="81"/>
  <c r="O9" i="81"/>
  <c r="P9" i="81"/>
  <c r="Q9" i="81"/>
  <c r="R51" i="81"/>
  <c r="O51" i="81"/>
  <c r="P51" i="81"/>
  <c r="Q51" i="81"/>
  <c r="P22" i="72"/>
  <c r="Q22" i="72"/>
  <c r="R22" i="72"/>
  <c r="J22" i="76"/>
  <c r="O22" i="72"/>
  <c r="J22" i="80"/>
  <c r="R8" i="75"/>
  <c r="O8" i="75"/>
  <c r="P8" i="75"/>
  <c r="Q8" i="75"/>
  <c r="L59" i="60"/>
  <c r="L54" i="73"/>
  <c r="L54" i="65"/>
  <c r="L54" i="69"/>
  <c r="Q9" i="78"/>
  <c r="R9" i="78"/>
  <c r="S9" i="78"/>
  <c r="P9" i="78"/>
  <c r="R10" i="76"/>
  <c r="O10" i="76"/>
  <c r="P10" i="76"/>
  <c r="Q10" i="76"/>
  <c r="P29" i="73"/>
  <c r="Q29" i="73"/>
  <c r="O29" i="73"/>
  <c r="R29" i="73"/>
  <c r="L29" i="81"/>
  <c r="L29" i="77"/>
  <c r="R41" i="74"/>
  <c r="S41" i="74"/>
  <c r="P41" i="74"/>
  <c r="Q41" i="74"/>
  <c r="AE63" i="70"/>
  <c r="AA61" i="66"/>
  <c r="AA61" i="62"/>
  <c r="AA62" i="57"/>
  <c r="M22" i="80"/>
  <c r="M22" i="76"/>
  <c r="L41" i="58"/>
  <c r="L31" i="67"/>
  <c r="L31" i="71"/>
  <c r="L31" i="63"/>
  <c r="AA25" i="57"/>
  <c r="Q54" i="74"/>
  <c r="R54" i="74"/>
  <c r="S54" i="74"/>
  <c r="P54" i="74"/>
  <c r="R10" i="80"/>
  <c r="O10" i="80"/>
  <c r="P10" i="80"/>
  <c r="Q10" i="80"/>
  <c r="R54" i="56"/>
  <c r="Q54" i="56"/>
  <c r="P54" i="56"/>
  <c r="O54" i="56"/>
  <c r="AJ63" i="53"/>
  <c r="AI63" i="53"/>
  <c r="AH63" i="53"/>
  <c r="AG63" i="53"/>
  <c r="AJ27" i="53"/>
  <c r="AI27" i="53"/>
  <c r="AG27" i="53"/>
  <c r="AH27" i="53"/>
  <c r="P52" i="56"/>
  <c r="O52" i="56"/>
  <c r="R52" i="56"/>
  <c r="Q52" i="56"/>
  <c r="L31" i="54"/>
  <c r="L41" i="50"/>
  <c r="AH64" i="53"/>
  <c r="AG64" i="53"/>
  <c r="AJ64" i="53"/>
  <c r="AI64" i="53"/>
  <c r="O7" i="54"/>
  <c r="R7" i="54"/>
  <c r="Q7" i="54"/>
  <c r="P7" i="54"/>
  <c r="AA62" i="66" l="1"/>
  <c r="AE64" i="70"/>
  <c r="AA62" i="62"/>
  <c r="M23" i="80"/>
  <c r="M23" i="76"/>
  <c r="AE27" i="70"/>
  <c r="AA25" i="62"/>
  <c r="AA25" i="66"/>
  <c r="R29" i="81"/>
  <c r="O29" i="81"/>
  <c r="P29" i="81"/>
  <c r="Q29" i="81"/>
  <c r="L59" i="73"/>
  <c r="L59" i="65"/>
  <c r="L59" i="69"/>
  <c r="AJ26" i="78"/>
  <c r="AI26" i="78"/>
  <c r="AG26" i="78"/>
  <c r="AH26" i="78"/>
  <c r="P22" i="80"/>
  <c r="Q22" i="80"/>
  <c r="R22" i="80"/>
  <c r="O22" i="80"/>
  <c r="J23" i="72"/>
  <c r="J23" i="64"/>
  <c r="J23" i="68"/>
  <c r="Q64" i="74"/>
  <c r="R64" i="74"/>
  <c r="P64" i="74"/>
  <c r="S64" i="74"/>
  <c r="R7" i="79"/>
  <c r="O7" i="79"/>
  <c r="P7" i="79"/>
  <c r="Q7" i="79"/>
  <c r="R29" i="77"/>
  <c r="O29" i="77"/>
  <c r="P29" i="77"/>
  <c r="Q29" i="77"/>
  <c r="R54" i="73"/>
  <c r="P54" i="73"/>
  <c r="O54" i="73"/>
  <c r="Q54" i="73"/>
  <c r="L54" i="77"/>
  <c r="L54" i="81"/>
  <c r="P22" i="76"/>
  <c r="R22" i="76"/>
  <c r="Q22" i="76"/>
  <c r="O22" i="76"/>
  <c r="AI26" i="74"/>
  <c r="AJ26" i="74"/>
  <c r="AG26" i="74"/>
  <c r="AH26" i="74"/>
  <c r="S64" i="78"/>
  <c r="P64" i="78"/>
  <c r="Q64" i="78"/>
  <c r="R64" i="78"/>
  <c r="L41" i="71"/>
  <c r="L41" i="63"/>
  <c r="L41" i="67"/>
  <c r="Q52" i="77"/>
  <c r="R52" i="77"/>
  <c r="O52" i="77"/>
  <c r="P52" i="77"/>
  <c r="Q7" i="75"/>
  <c r="O7" i="75"/>
  <c r="P7" i="75"/>
  <c r="R7" i="75"/>
  <c r="R31" i="71"/>
  <c r="O31" i="71"/>
  <c r="P31" i="71"/>
  <c r="L31" i="75"/>
  <c r="Q31" i="71"/>
  <c r="L31" i="79"/>
  <c r="AH63" i="70"/>
  <c r="AJ63" i="70"/>
  <c r="AG63" i="70"/>
  <c r="AE63" i="78"/>
  <c r="AE63" i="74"/>
  <c r="AI63" i="70"/>
  <c r="Q52" i="81"/>
  <c r="R52" i="81"/>
  <c r="O52" i="81"/>
  <c r="P52" i="81"/>
  <c r="L41" i="54"/>
  <c r="M9" i="51"/>
  <c r="P31" i="54"/>
  <c r="R31" i="54"/>
  <c r="Q31" i="54"/>
  <c r="O31" i="54"/>
  <c r="R7" i="48"/>
  <c r="Q7" i="48"/>
  <c r="P7" i="48"/>
  <c r="O7" i="48"/>
  <c r="R6" i="48"/>
  <c r="Q6" i="48"/>
  <c r="P6" i="48"/>
  <c r="O6" i="48"/>
  <c r="R7" i="47"/>
  <c r="Q7" i="47"/>
  <c r="P7" i="47"/>
  <c r="O7" i="47"/>
  <c r="R6" i="47"/>
  <c r="Q6" i="47"/>
  <c r="P6" i="47"/>
  <c r="O6" i="47"/>
  <c r="R6" i="46"/>
  <c r="Q6" i="46"/>
  <c r="P6" i="46"/>
  <c r="O6" i="46"/>
  <c r="R5" i="46"/>
  <c r="Q5" i="46"/>
  <c r="P5" i="46"/>
  <c r="O5" i="46"/>
  <c r="S7" i="45"/>
  <c r="AJ7" i="45" s="1"/>
  <c r="R7" i="45"/>
  <c r="AI7" i="45" s="1"/>
  <c r="Q7" i="45"/>
  <c r="P7" i="45"/>
  <c r="S6" i="45"/>
  <c r="AJ6" i="45" s="1"/>
  <c r="R6" i="45"/>
  <c r="AI6" i="45" s="1"/>
  <c r="Q6" i="45"/>
  <c r="AH6" i="45" s="1"/>
  <c r="P6" i="45"/>
  <c r="AG6" i="45" s="1"/>
  <c r="L57" i="29"/>
  <c r="L57" i="44" s="1"/>
  <c r="R7" i="44"/>
  <c r="Q7" i="44"/>
  <c r="P7" i="44"/>
  <c r="O7" i="44"/>
  <c r="R6" i="44"/>
  <c r="Q6" i="44"/>
  <c r="P6" i="44"/>
  <c r="O6" i="44"/>
  <c r="R7" i="43"/>
  <c r="Q7" i="43"/>
  <c r="P7" i="43"/>
  <c r="O7" i="43"/>
  <c r="R6" i="43"/>
  <c r="Q6" i="43"/>
  <c r="P6" i="43"/>
  <c r="O6" i="43"/>
  <c r="R6" i="42"/>
  <c r="Q6" i="42"/>
  <c r="P6" i="42"/>
  <c r="O6" i="42"/>
  <c r="R5" i="42"/>
  <c r="Q5" i="42"/>
  <c r="P5" i="42"/>
  <c r="O5" i="42"/>
  <c r="O7" i="29"/>
  <c r="P7" i="29"/>
  <c r="Q7" i="29"/>
  <c r="R7" i="29"/>
  <c r="P6" i="29"/>
  <c r="Q6" i="29"/>
  <c r="R6" i="29"/>
  <c r="O6" i="29"/>
  <c r="O7" i="28"/>
  <c r="P7" i="28"/>
  <c r="Q7" i="28"/>
  <c r="R7" i="28"/>
  <c r="P6" i="28"/>
  <c r="Q6" i="28"/>
  <c r="R6" i="28"/>
  <c r="O6" i="28"/>
  <c r="O6" i="27"/>
  <c r="P6" i="27"/>
  <c r="Q6" i="27"/>
  <c r="R6" i="27"/>
  <c r="P5" i="27"/>
  <c r="Q5" i="27"/>
  <c r="R5" i="27"/>
  <c r="O5" i="27"/>
  <c r="AH6" i="26"/>
  <c r="AI6" i="26"/>
  <c r="AJ6" i="26"/>
  <c r="AH7" i="26"/>
  <c r="AI7" i="26"/>
  <c r="AJ7" i="26"/>
  <c r="AG7" i="26"/>
  <c r="AG6" i="26"/>
  <c r="L11" i="29"/>
  <c r="L11" i="44" s="1"/>
  <c r="L12" i="29"/>
  <c r="L13" i="29"/>
  <c r="L14" i="29"/>
  <c r="L16" i="29"/>
  <c r="L16" i="48" s="1"/>
  <c r="L17" i="29"/>
  <c r="L17" i="44" s="1"/>
  <c r="L18" i="29"/>
  <c r="L18" i="48" s="1"/>
  <c r="L19" i="29"/>
  <c r="L19" i="44" s="1"/>
  <c r="L21" i="29"/>
  <c r="L21" i="48" s="1"/>
  <c r="L22" i="29"/>
  <c r="L23" i="29"/>
  <c r="L24" i="29"/>
  <c r="L24" i="44" s="1"/>
  <c r="L26" i="29"/>
  <c r="L26" i="48" s="1"/>
  <c r="L27" i="29"/>
  <c r="L27" i="48" s="1"/>
  <c r="L28" i="29"/>
  <c r="L28" i="48" s="1"/>
  <c r="L32" i="29"/>
  <c r="L32" i="44" s="1"/>
  <c r="L33" i="29"/>
  <c r="L34" i="29"/>
  <c r="L34" i="44" s="1"/>
  <c r="L35" i="29"/>
  <c r="L36" i="29"/>
  <c r="L36" i="48" s="1"/>
  <c r="L38" i="29"/>
  <c r="L39" i="29"/>
  <c r="L39" i="44" s="1"/>
  <c r="L40" i="29"/>
  <c r="L40" i="44" s="1"/>
  <c r="L41" i="29"/>
  <c r="L41" i="44" s="1"/>
  <c r="L42" i="29"/>
  <c r="L42" i="44" s="1"/>
  <c r="L46" i="29"/>
  <c r="L46" i="44" s="1"/>
  <c r="L47" i="29"/>
  <c r="L47" i="44" s="1"/>
  <c r="L49" i="29"/>
  <c r="L49" i="44" s="1"/>
  <c r="L50" i="29"/>
  <c r="L53" i="29"/>
  <c r="L53" i="48" s="1"/>
  <c r="L15" i="28"/>
  <c r="L15" i="47" s="1"/>
  <c r="L16" i="28"/>
  <c r="L16" i="43" s="1"/>
  <c r="L17" i="28"/>
  <c r="L17" i="47" s="1"/>
  <c r="L18" i="28"/>
  <c r="L18" i="47" s="1"/>
  <c r="L19" i="28"/>
  <c r="L19" i="43" s="1"/>
  <c r="L20" i="28"/>
  <c r="L20" i="47" s="1"/>
  <c r="L21" i="28"/>
  <c r="L21" i="47" s="1"/>
  <c r="M21" i="28"/>
  <c r="M21" i="43" s="1"/>
  <c r="M11" i="28"/>
  <c r="M11" i="47" s="1"/>
  <c r="M12" i="28"/>
  <c r="M12" i="47" s="1"/>
  <c r="M8" i="28"/>
  <c r="M8" i="47" s="1"/>
  <c r="L8" i="28"/>
  <c r="L8" i="47" s="1"/>
  <c r="J20" i="28"/>
  <c r="J20" i="47" s="1"/>
  <c r="J21" i="28"/>
  <c r="J21" i="47" s="1"/>
  <c r="J19" i="28"/>
  <c r="J19" i="43" s="1"/>
  <c r="L10" i="27"/>
  <c r="L10" i="46" s="1"/>
  <c r="L11" i="27"/>
  <c r="L12" i="27"/>
  <c r="L12" i="42" s="1"/>
  <c r="L13" i="27"/>
  <c r="L15" i="27"/>
  <c r="L15" i="46" s="1"/>
  <c r="L16" i="27"/>
  <c r="L17" i="27"/>
  <c r="L18" i="27"/>
  <c r="L18" i="46" s="1"/>
  <c r="L20" i="27"/>
  <c r="L20" i="46" s="1"/>
  <c r="L21" i="27"/>
  <c r="L21" i="46" s="1"/>
  <c r="L22" i="27"/>
  <c r="L22" i="46" s="1"/>
  <c r="L24" i="27"/>
  <c r="L24" i="46" s="1"/>
  <c r="L25" i="27"/>
  <c r="L25" i="46" s="1"/>
  <c r="L26" i="27"/>
  <c r="L26" i="46" s="1"/>
  <c r="L27" i="27"/>
  <c r="L29" i="27"/>
  <c r="L30" i="27"/>
  <c r="L33" i="27"/>
  <c r="L34" i="27"/>
  <c r="L34" i="46" s="1"/>
  <c r="L35" i="27"/>
  <c r="L35" i="46" s="1"/>
  <c r="L36" i="27"/>
  <c r="L37" i="27"/>
  <c r="L39" i="27"/>
  <c r="L40" i="27"/>
  <c r="L40" i="42" s="1"/>
  <c r="AE10" i="26"/>
  <c r="AE11" i="26"/>
  <c r="AE11" i="38" s="1"/>
  <c r="AE12" i="26"/>
  <c r="AE13" i="26"/>
  <c r="AE14" i="26"/>
  <c r="AE14" i="38" s="1"/>
  <c r="AE15" i="26"/>
  <c r="AE16" i="26"/>
  <c r="AE16" i="45" s="1"/>
  <c r="AE17" i="26"/>
  <c r="AE18" i="26"/>
  <c r="AE19" i="26"/>
  <c r="AE19" i="38" s="1"/>
  <c r="AE20" i="26"/>
  <c r="AE21" i="26"/>
  <c r="AE21" i="45" s="1"/>
  <c r="AE22" i="26"/>
  <c r="AE22" i="38" s="1"/>
  <c r="AE23" i="26"/>
  <c r="N12" i="26"/>
  <c r="N12" i="38" s="1"/>
  <c r="N13" i="26"/>
  <c r="N14" i="26"/>
  <c r="N15" i="26"/>
  <c r="N16" i="26"/>
  <c r="N16" i="38" s="1"/>
  <c r="N17" i="26"/>
  <c r="N17" i="38" s="1"/>
  <c r="N18" i="26"/>
  <c r="N18" i="38" s="1"/>
  <c r="N19" i="26"/>
  <c r="N19" i="38" s="1"/>
  <c r="N20" i="26"/>
  <c r="N20" i="38" s="1"/>
  <c r="N21" i="26"/>
  <c r="N22" i="26"/>
  <c r="N23" i="26"/>
  <c r="N23" i="38" s="1"/>
  <c r="N24" i="26"/>
  <c r="N24" i="38" s="1"/>
  <c r="N25" i="26"/>
  <c r="N25" i="38" s="1"/>
  <c r="N26" i="26"/>
  <c r="N26" i="38" s="1"/>
  <c r="N28" i="26"/>
  <c r="N29" i="26"/>
  <c r="N30" i="26"/>
  <c r="N30" i="38" s="1"/>
  <c r="N31" i="26"/>
  <c r="N31" i="38" s="1"/>
  <c r="N32" i="26"/>
  <c r="N33" i="26"/>
  <c r="N34" i="26"/>
  <c r="N34" i="38" s="1"/>
  <c r="N35" i="26"/>
  <c r="N35" i="38" s="1"/>
  <c r="N36" i="26"/>
  <c r="N36" i="38" s="1"/>
  <c r="N37" i="26"/>
  <c r="N37" i="38" s="1"/>
  <c r="N39" i="26"/>
  <c r="N40" i="26"/>
  <c r="N43" i="26"/>
  <c r="N43" i="45" s="1"/>
  <c r="N44" i="26"/>
  <c r="N45" i="26"/>
  <c r="N45" i="38" s="1"/>
  <c r="N46" i="26"/>
  <c r="N46" i="38" s="1"/>
  <c r="N47" i="26"/>
  <c r="N48" i="26"/>
  <c r="N50" i="26"/>
  <c r="N50" i="45" s="1"/>
  <c r="N51" i="26"/>
  <c r="N52" i="26"/>
  <c r="N53" i="26"/>
  <c r="N53" i="38" s="1"/>
  <c r="N55" i="26"/>
  <c r="N56" i="26"/>
  <c r="N56" i="45" s="1"/>
  <c r="N57" i="26"/>
  <c r="N57" i="45" s="1"/>
  <c r="N59" i="26"/>
  <c r="N59" i="45" s="1"/>
  <c r="N60" i="26"/>
  <c r="N61" i="26"/>
  <c r="N61" i="45" s="1"/>
  <c r="N62" i="26"/>
  <c r="N62" i="38" s="1"/>
  <c r="N63" i="26"/>
  <c r="N63" i="45" s="1"/>
  <c r="Q6" i="38"/>
  <c r="AH6" i="38" s="1"/>
  <c r="R6" i="38"/>
  <c r="AI6" i="38" s="1"/>
  <c r="S6" i="38"/>
  <c r="AJ6" i="38" s="1"/>
  <c r="Q7" i="38"/>
  <c r="AH7" i="38" s="1"/>
  <c r="R7" i="38"/>
  <c r="AI7" i="38" s="1"/>
  <c r="S7" i="38"/>
  <c r="AJ7" i="38" s="1"/>
  <c r="P7" i="38"/>
  <c r="P6" i="38"/>
  <c r="AG6" i="38" s="1"/>
  <c r="N13" i="38"/>
  <c r="N14" i="38"/>
  <c r="N15" i="38"/>
  <c r="N21" i="38"/>
  <c r="N22" i="38"/>
  <c r="N28" i="38"/>
  <c r="N32" i="38"/>
  <c r="N33" i="38"/>
  <c r="N39" i="38"/>
  <c r="N47" i="38"/>
  <c r="N48" i="38"/>
  <c r="N50" i="38"/>
  <c r="N55" i="38"/>
  <c r="N63" i="38"/>
  <c r="AA8" i="34"/>
  <c r="AA9" i="34"/>
  <c r="AA10" i="34"/>
  <c r="AA11" i="34"/>
  <c r="AA12" i="34"/>
  <c r="AA13" i="34"/>
  <c r="AA14" i="34"/>
  <c r="AA15" i="34"/>
  <c r="AA16" i="34"/>
  <c r="AA17" i="34"/>
  <c r="AA18" i="34"/>
  <c r="AA19" i="34"/>
  <c r="AA20" i="34"/>
  <c r="AA21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6" i="34"/>
  <c r="N27" i="34"/>
  <c r="N28" i="34"/>
  <c r="N29" i="34"/>
  <c r="N30" i="34"/>
  <c r="N31" i="34"/>
  <c r="N32" i="34"/>
  <c r="N33" i="34"/>
  <c r="N34" i="34"/>
  <c r="N35" i="34"/>
  <c r="N37" i="34"/>
  <c r="N38" i="34"/>
  <c r="N41" i="34"/>
  <c r="N42" i="34"/>
  <c r="N43" i="34"/>
  <c r="N44" i="34"/>
  <c r="N45" i="34"/>
  <c r="N46" i="34"/>
  <c r="N48" i="34"/>
  <c r="N49" i="34"/>
  <c r="N50" i="34"/>
  <c r="N51" i="34"/>
  <c r="N53" i="34"/>
  <c r="N54" i="34"/>
  <c r="N55" i="34"/>
  <c r="N57" i="34"/>
  <c r="N58" i="34"/>
  <c r="N59" i="34"/>
  <c r="N60" i="34"/>
  <c r="N61" i="34"/>
  <c r="L10" i="35"/>
  <c r="L11" i="35"/>
  <c r="L12" i="35"/>
  <c r="L13" i="35"/>
  <c r="L15" i="35"/>
  <c r="L16" i="35"/>
  <c r="L17" i="35"/>
  <c r="L18" i="35"/>
  <c r="L20" i="35"/>
  <c r="L21" i="35"/>
  <c r="L22" i="35"/>
  <c r="L24" i="35"/>
  <c r="L25" i="35"/>
  <c r="L26" i="35"/>
  <c r="L27" i="35"/>
  <c r="L29" i="35"/>
  <c r="L30" i="35"/>
  <c r="L33" i="35"/>
  <c r="L34" i="35"/>
  <c r="L35" i="35"/>
  <c r="L36" i="35"/>
  <c r="L37" i="35"/>
  <c r="L39" i="35"/>
  <c r="L40" i="35"/>
  <c r="J21" i="36"/>
  <c r="J20" i="36"/>
  <c r="J19" i="36"/>
  <c r="L15" i="36"/>
  <c r="L16" i="36"/>
  <c r="L17" i="36"/>
  <c r="L18" i="36"/>
  <c r="L19" i="36"/>
  <c r="L20" i="36"/>
  <c r="L21" i="36"/>
  <c r="M21" i="36"/>
  <c r="M11" i="36"/>
  <c r="M8" i="32"/>
  <c r="M12" i="36"/>
  <c r="M8" i="36"/>
  <c r="L8" i="36"/>
  <c r="L57" i="37"/>
  <c r="L14" i="37"/>
  <c r="L16" i="37"/>
  <c r="L17" i="37"/>
  <c r="L18" i="37"/>
  <c r="L19" i="37"/>
  <c r="L21" i="37"/>
  <c r="L22" i="37"/>
  <c r="L23" i="37"/>
  <c r="L24" i="37"/>
  <c r="L26" i="37"/>
  <c r="L27" i="37"/>
  <c r="L28" i="37"/>
  <c r="L32" i="37"/>
  <c r="L33" i="37"/>
  <c r="L34" i="37"/>
  <c r="L35" i="37"/>
  <c r="L36" i="37"/>
  <c r="L38" i="37"/>
  <c r="L39" i="37"/>
  <c r="L40" i="37"/>
  <c r="L41" i="37"/>
  <c r="L42" i="37"/>
  <c r="L46" i="37"/>
  <c r="L47" i="37"/>
  <c r="L49" i="37"/>
  <c r="L50" i="37"/>
  <c r="L53" i="37"/>
  <c r="L13" i="37"/>
  <c r="L12" i="37"/>
  <c r="L11" i="37"/>
  <c r="L57" i="33"/>
  <c r="L11" i="33"/>
  <c r="L12" i="33"/>
  <c r="L13" i="33"/>
  <c r="L14" i="33"/>
  <c r="L16" i="33"/>
  <c r="L17" i="33"/>
  <c r="L18" i="33"/>
  <c r="L19" i="33"/>
  <c r="L21" i="33"/>
  <c r="L22" i="33"/>
  <c r="L23" i="33"/>
  <c r="L24" i="33"/>
  <c r="L26" i="33"/>
  <c r="L27" i="33"/>
  <c r="L28" i="33"/>
  <c r="L32" i="33"/>
  <c r="L33" i="33"/>
  <c r="L34" i="33"/>
  <c r="L35" i="33"/>
  <c r="L36" i="33"/>
  <c r="L38" i="33"/>
  <c r="L39" i="33"/>
  <c r="L40" i="33"/>
  <c r="L41" i="33"/>
  <c r="L42" i="33"/>
  <c r="L46" i="33"/>
  <c r="L47" i="33"/>
  <c r="L49" i="33"/>
  <c r="L50" i="33"/>
  <c r="L53" i="33"/>
  <c r="L15" i="32"/>
  <c r="L16" i="32"/>
  <c r="L17" i="32"/>
  <c r="L18" i="32"/>
  <c r="L19" i="32"/>
  <c r="L20" i="32"/>
  <c r="L21" i="32"/>
  <c r="M21" i="32"/>
  <c r="M11" i="32"/>
  <c r="M12" i="32"/>
  <c r="L8" i="32"/>
  <c r="J20" i="32"/>
  <c r="J21" i="32"/>
  <c r="J19" i="32"/>
  <c r="L10" i="31"/>
  <c r="L11" i="31"/>
  <c r="L12" i="31"/>
  <c r="L13" i="31"/>
  <c r="L15" i="31"/>
  <c r="L16" i="31"/>
  <c r="L17" i="31"/>
  <c r="L18" i="31"/>
  <c r="L20" i="31"/>
  <c r="L21" i="31"/>
  <c r="L22" i="31"/>
  <c r="L24" i="31"/>
  <c r="L25" i="31"/>
  <c r="L26" i="31"/>
  <c r="L27" i="31"/>
  <c r="L29" i="31"/>
  <c r="L30" i="31"/>
  <c r="L33" i="31"/>
  <c r="L34" i="31"/>
  <c r="L35" i="31"/>
  <c r="L36" i="31"/>
  <c r="L37" i="31"/>
  <c r="L39" i="31"/>
  <c r="L40" i="31"/>
  <c r="AA8" i="30"/>
  <c r="AA9" i="30"/>
  <c r="AA10" i="30"/>
  <c r="AA11" i="30"/>
  <c r="AA12" i="30"/>
  <c r="AA13" i="30"/>
  <c r="AA14" i="30"/>
  <c r="AA15" i="30"/>
  <c r="AA16" i="30"/>
  <c r="AA17" i="30"/>
  <c r="AA18" i="30"/>
  <c r="AA19" i="30"/>
  <c r="AA20" i="30"/>
  <c r="AA21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6" i="30"/>
  <c r="N27" i="30"/>
  <c r="N28" i="30"/>
  <c r="N29" i="30"/>
  <c r="N30" i="30"/>
  <c r="N31" i="30"/>
  <c r="N32" i="30"/>
  <c r="N33" i="30"/>
  <c r="N34" i="30"/>
  <c r="N35" i="30"/>
  <c r="N37" i="30"/>
  <c r="N38" i="30"/>
  <c r="N41" i="30"/>
  <c r="N42" i="30"/>
  <c r="N43" i="30"/>
  <c r="N44" i="30"/>
  <c r="N45" i="30"/>
  <c r="N46" i="30"/>
  <c r="N48" i="30"/>
  <c r="N49" i="30"/>
  <c r="N50" i="30"/>
  <c r="N51" i="30"/>
  <c r="N53" i="30"/>
  <c r="N54" i="30"/>
  <c r="N55" i="30"/>
  <c r="N57" i="30"/>
  <c r="N58" i="30"/>
  <c r="N59" i="30"/>
  <c r="N60" i="30"/>
  <c r="N61" i="30"/>
  <c r="L34" i="42" l="1"/>
  <c r="P17" i="28"/>
  <c r="P15" i="28"/>
  <c r="P18" i="28"/>
  <c r="P16" i="28"/>
  <c r="P14" i="28"/>
  <c r="O18" i="47"/>
  <c r="O17" i="47"/>
  <c r="O16" i="47"/>
  <c r="O15" i="47"/>
  <c r="O14" i="47"/>
  <c r="P23" i="72"/>
  <c r="O23" i="72"/>
  <c r="Q23" i="72"/>
  <c r="R23" i="72"/>
  <c r="J23" i="80"/>
  <c r="J23" i="76"/>
  <c r="O18" i="28"/>
  <c r="O17" i="28"/>
  <c r="O16" i="28"/>
  <c r="O15" i="28"/>
  <c r="O14" i="28"/>
  <c r="Q18" i="43"/>
  <c r="Q16" i="43"/>
  <c r="Q14" i="43"/>
  <c r="Q17" i="43"/>
  <c r="Q15" i="43"/>
  <c r="P17" i="47"/>
  <c r="P15" i="47"/>
  <c r="P18" i="47"/>
  <c r="P16" i="47"/>
  <c r="P14" i="47"/>
  <c r="L17" i="48"/>
  <c r="O17" i="48" s="1"/>
  <c r="R18" i="28"/>
  <c r="R17" i="28"/>
  <c r="R16" i="28"/>
  <c r="R15" i="28"/>
  <c r="R14" i="28"/>
  <c r="R18" i="43"/>
  <c r="R17" i="43"/>
  <c r="R16" i="43"/>
  <c r="R15" i="43"/>
  <c r="R14" i="43"/>
  <c r="Q18" i="47"/>
  <c r="Q17" i="47"/>
  <c r="Q15" i="47"/>
  <c r="Q16" i="47"/>
  <c r="Q14" i="47"/>
  <c r="L41" i="48"/>
  <c r="O41" i="48" s="1"/>
  <c r="AJ63" i="74"/>
  <c r="AG63" i="74"/>
  <c r="AH63" i="74"/>
  <c r="AI63" i="74"/>
  <c r="AG27" i="70"/>
  <c r="AH27" i="70"/>
  <c r="AE27" i="78"/>
  <c r="AJ27" i="70"/>
  <c r="AE27" i="74"/>
  <c r="AI27" i="70"/>
  <c r="AJ64" i="70"/>
  <c r="AI64" i="70"/>
  <c r="AE64" i="78"/>
  <c r="AH64" i="70"/>
  <c r="AG64" i="70"/>
  <c r="AE64" i="74"/>
  <c r="P18" i="43"/>
  <c r="P16" i="43"/>
  <c r="P14" i="43"/>
  <c r="P17" i="43"/>
  <c r="P15" i="43"/>
  <c r="O54" i="81"/>
  <c r="P54" i="81"/>
  <c r="Q54" i="81"/>
  <c r="R54" i="81"/>
  <c r="O31" i="75"/>
  <c r="P31" i="75"/>
  <c r="Q31" i="75"/>
  <c r="R31" i="75"/>
  <c r="O54" i="77"/>
  <c r="P54" i="77"/>
  <c r="Q54" i="77"/>
  <c r="R54" i="77"/>
  <c r="Q17" i="28"/>
  <c r="Q15" i="28"/>
  <c r="Q18" i="28"/>
  <c r="Q16" i="28"/>
  <c r="Q14" i="28"/>
  <c r="O18" i="43"/>
  <c r="O17" i="43"/>
  <c r="O16" i="43"/>
  <c r="O15" i="43"/>
  <c r="O14" i="43"/>
  <c r="R18" i="47"/>
  <c r="R17" i="47"/>
  <c r="R16" i="47"/>
  <c r="R15" i="47"/>
  <c r="R14" i="47"/>
  <c r="AG63" i="78"/>
  <c r="AH63" i="78"/>
  <c r="AI63" i="78"/>
  <c r="AJ63" i="78"/>
  <c r="P31" i="79"/>
  <c r="Q31" i="79"/>
  <c r="R31" i="79"/>
  <c r="O31" i="79"/>
  <c r="R41" i="71"/>
  <c r="L41" i="79"/>
  <c r="Q41" i="71"/>
  <c r="L41" i="75"/>
  <c r="P41" i="71"/>
  <c r="O41" i="71"/>
  <c r="O59" i="73"/>
  <c r="Q59" i="73"/>
  <c r="P59" i="73"/>
  <c r="R59" i="73"/>
  <c r="L59" i="81"/>
  <c r="L59" i="77"/>
  <c r="L32" i="48"/>
  <c r="L21" i="42"/>
  <c r="Q21" i="42" s="1"/>
  <c r="L17" i="43"/>
  <c r="L21" i="44"/>
  <c r="R21" i="44" s="1"/>
  <c r="L15" i="42"/>
  <c r="O15" i="42" s="1"/>
  <c r="J9" i="51"/>
  <c r="J9" i="55" s="1"/>
  <c r="M9" i="55"/>
  <c r="M13" i="51"/>
  <c r="R41" i="54"/>
  <c r="P41" i="54"/>
  <c r="Q41" i="54"/>
  <c r="O41" i="54"/>
  <c r="Q57" i="44"/>
  <c r="R57" i="44"/>
  <c r="O57" i="44"/>
  <c r="P57" i="44"/>
  <c r="Q57" i="29"/>
  <c r="R57" i="29"/>
  <c r="O57" i="29"/>
  <c r="P57" i="29"/>
  <c r="L57" i="48"/>
  <c r="O53" i="48"/>
  <c r="P53" i="48"/>
  <c r="Q53" i="48"/>
  <c r="R53" i="48"/>
  <c r="L53" i="44"/>
  <c r="O53" i="29"/>
  <c r="P53" i="29"/>
  <c r="Q53" i="29"/>
  <c r="R53" i="29"/>
  <c r="O50" i="29"/>
  <c r="P50" i="29"/>
  <c r="Q50" i="29"/>
  <c r="R50" i="29"/>
  <c r="L50" i="44"/>
  <c r="L50" i="48"/>
  <c r="O49" i="44"/>
  <c r="P49" i="44"/>
  <c r="Q49" i="44"/>
  <c r="R49" i="44"/>
  <c r="O49" i="29"/>
  <c r="P49" i="29"/>
  <c r="Q49" i="29"/>
  <c r="R49" i="29"/>
  <c r="L49" i="48"/>
  <c r="P47" i="29"/>
  <c r="Q47" i="29"/>
  <c r="R47" i="29"/>
  <c r="O47" i="29"/>
  <c r="L47" i="48"/>
  <c r="P47" i="44"/>
  <c r="Q47" i="44"/>
  <c r="R47" i="44"/>
  <c r="O47" i="44"/>
  <c r="P46" i="44"/>
  <c r="Q46" i="44"/>
  <c r="R46" i="44"/>
  <c r="O46" i="44"/>
  <c r="P46" i="29"/>
  <c r="Q46" i="29"/>
  <c r="R46" i="29"/>
  <c r="O46" i="29"/>
  <c r="L46" i="48"/>
  <c r="O42" i="44"/>
  <c r="P42" i="44"/>
  <c r="Q42" i="44"/>
  <c r="R42" i="44"/>
  <c r="L42" i="48"/>
  <c r="O42" i="29"/>
  <c r="P42" i="29"/>
  <c r="Q42" i="29"/>
  <c r="R42" i="29"/>
  <c r="O41" i="44"/>
  <c r="P41" i="44"/>
  <c r="R41" i="44"/>
  <c r="Q41" i="44"/>
  <c r="O41" i="29"/>
  <c r="P41" i="29"/>
  <c r="Q41" i="29"/>
  <c r="R41" i="29"/>
  <c r="O40" i="44"/>
  <c r="P40" i="44"/>
  <c r="Q40" i="44"/>
  <c r="R40" i="44"/>
  <c r="O40" i="29"/>
  <c r="P40" i="29"/>
  <c r="Q40" i="29"/>
  <c r="R40" i="29"/>
  <c r="L40" i="48"/>
  <c r="P39" i="44"/>
  <c r="Q39" i="44"/>
  <c r="R39" i="44"/>
  <c r="O39" i="44"/>
  <c r="P39" i="29"/>
  <c r="Q39" i="29"/>
  <c r="R39" i="29"/>
  <c r="O39" i="29"/>
  <c r="L39" i="48"/>
  <c r="P38" i="29"/>
  <c r="Q38" i="29"/>
  <c r="R38" i="29"/>
  <c r="O38" i="29"/>
  <c r="L38" i="44"/>
  <c r="L38" i="48"/>
  <c r="P36" i="48"/>
  <c r="Q36" i="48"/>
  <c r="R36" i="48"/>
  <c r="O36" i="48"/>
  <c r="P36" i="29"/>
  <c r="Q36" i="29"/>
  <c r="R36" i="29"/>
  <c r="O36" i="29"/>
  <c r="L36" i="44"/>
  <c r="P35" i="29"/>
  <c r="Q35" i="29"/>
  <c r="R35" i="29"/>
  <c r="O35" i="29"/>
  <c r="L35" i="44"/>
  <c r="L35" i="48"/>
  <c r="O34" i="44"/>
  <c r="P34" i="44"/>
  <c r="Q34" i="44"/>
  <c r="R34" i="44"/>
  <c r="P34" i="29"/>
  <c r="Q34" i="29"/>
  <c r="R34" i="29"/>
  <c r="O34" i="29"/>
  <c r="L34" i="48"/>
  <c r="O33" i="29"/>
  <c r="P33" i="29"/>
  <c r="Q33" i="29"/>
  <c r="R33" i="29"/>
  <c r="L33" i="44"/>
  <c r="L33" i="48"/>
  <c r="P32" i="29"/>
  <c r="Q32" i="29"/>
  <c r="R32" i="29"/>
  <c r="O32" i="29"/>
  <c r="P32" i="44"/>
  <c r="Q32" i="44"/>
  <c r="R32" i="44"/>
  <c r="O32" i="44"/>
  <c r="P32" i="48"/>
  <c r="Q32" i="48"/>
  <c r="R32" i="48"/>
  <c r="O32" i="48"/>
  <c r="O28" i="48"/>
  <c r="P28" i="48"/>
  <c r="Q28" i="48"/>
  <c r="R28" i="48"/>
  <c r="L28" i="44"/>
  <c r="O28" i="29"/>
  <c r="P28" i="29"/>
  <c r="Q28" i="29"/>
  <c r="R28" i="29"/>
  <c r="O27" i="48"/>
  <c r="P27" i="48"/>
  <c r="Q27" i="48"/>
  <c r="R27" i="48"/>
  <c r="O27" i="29"/>
  <c r="P27" i="29"/>
  <c r="Q27" i="29"/>
  <c r="R27" i="29"/>
  <c r="L27" i="44"/>
  <c r="P26" i="48"/>
  <c r="Q26" i="48"/>
  <c r="R26" i="48"/>
  <c r="O26" i="48"/>
  <c r="L26" i="44"/>
  <c r="P26" i="29"/>
  <c r="Q26" i="29"/>
  <c r="R26" i="29"/>
  <c r="O26" i="29"/>
  <c r="P24" i="44"/>
  <c r="Q24" i="44"/>
  <c r="R24" i="44"/>
  <c r="O24" i="44"/>
  <c r="P24" i="29"/>
  <c r="Q24" i="29"/>
  <c r="R24" i="29"/>
  <c r="O24" i="29"/>
  <c r="L24" i="48"/>
  <c r="P23" i="29"/>
  <c r="Q23" i="29"/>
  <c r="R23" i="29"/>
  <c r="O23" i="29"/>
  <c r="L23" i="44"/>
  <c r="L23" i="48"/>
  <c r="O22" i="29"/>
  <c r="P22" i="29"/>
  <c r="Q22" i="29"/>
  <c r="R22" i="29"/>
  <c r="L22" i="44"/>
  <c r="L22" i="48"/>
  <c r="P21" i="29"/>
  <c r="Q21" i="29"/>
  <c r="R21" i="29"/>
  <c r="O21" i="29"/>
  <c r="P21" i="48"/>
  <c r="Q21" i="48"/>
  <c r="R21" i="48"/>
  <c r="O21" i="48"/>
  <c r="P19" i="44"/>
  <c r="Q19" i="44"/>
  <c r="R19" i="44"/>
  <c r="O19" i="44"/>
  <c r="L19" i="48"/>
  <c r="P19" i="29"/>
  <c r="Q19" i="29"/>
  <c r="R19" i="29"/>
  <c r="O19" i="29"/>
  <c r="P18" i="48"/>
  <c r="Q18" i="48"/>
  <c r="R18" i="48"/>
  <c r="O18" i="48"/>
  <c r="L18" i="44"/>
  <c r="P18" i="29"/>
  <c r="Q18" i="29"/>
  <c r="R18" i="29"/>
  <c r="O18" i="29"/>
  <c r="R17" i="48"/>
  <c r="P17" i="44"/>
  <c r="Q17" i="44"/>
  <c r="R17" i="44"/>
  <c r="O17" i="44"/>
  <c r="P17" i="29"/>
  <c r="Q17" i="29"/>
  <c r="R17" i="29"/>
  <c r="O17" i="29"/>
  <c r="P16" i="29"/>
  <c r="Q16" i="29"/>
  <c r="R16" i="29"/>
  <c r="O16" i="29"/>
  <c r="L16" i="44"/>
  <c r="P16" i="48"/>
  <c r="Q16" i="48"/>
  <c r="R16" i="48"/>
  <c r="O16" i="48"/>
  <c r="P14" i="29"/>
  <c r="Q14" i="29"/>
  <c r="R14" i="29"/>
  <c r="O14" i="29"/>
  <c r="L14" i="44"/>
  <c r="L14" i="48"/>
  <c r="P13" i="29"/>
  <c r="Q13" i="29"/>
  <c r="R13" i="29"/>
  <c r="O13" i="29"/>
  <c r="L13" i="44"/>
  <c r="L13" i="48"/>
  <c r="P12" i="29"/>
  <c r="Q12" i="29"/>
  <c r="R12" i="29"/>
  <c r="O12" i="29"/>
  <c r="L12" i="44"/>
  <c r="L12" i="48"/>
  <c r="O11" i="44"/>
  <c r="P11" i="44"/>
  <c r="Q11" i="44"/>
  <c r="R11" i="44"/>
  <c r="L11" i="48"/>
  <c r="O11" i="29"/>
  <c r="P11" i="29"/>
  <c r="Q11" i="29"/>
  <c r="R11" i="29"/>
  <c r="R21" i="47"/>
  <c r="Q21" i="47"/>
  <c r="P21" i="47"/>
  <c r="O21" i="47"/>
  <c r="J21" i="43"/>
  <c r="R21" i="28"/>
  <c r="Q21" i="28"/>
  <c r="P21" i="28"/>
  <c r="O21" i="28"/>
  <c r="R20" i="47"/>
  <c r="Q20" i="47"/>
  <c r="P20" i="47"/>
  <c r="O20" i="47"/>
  <c r="Q20" i="28"/>
  <c r="P20" i="28"/>
  <c r="O20" i="28"/>
  <c r="R20" i="28"/>
  <c r="J20" i="43"/>
  <c r="P19" i="43"/>
  <c r="R19" i="43"/>
  <c r="O19" i="43"/>
  <c r="Q19" i="43"/>
  <c r="J19" i="47"/>
  <c r="P19" i="28"/>
  <c r="O19" i="28"/>
  <c r="R19" i="28"/>
  <c r="Q19" i="28"/>
  <c r="L21" i="43"/>
  <c r="M21" i="47"/>
  <c r="L20" i="43"/>
  <c r="L18" i="43"/>
  <c r="L16" i="47"/>
  <c r="L15" i="43"/>
  <c r="M12" i="43"/>
  <c r="M11" i="43"/>
  <c r="M8" i="43"/>
  <c r="L8" i="43"/>
  <c r="P40" i="42"/>
  <c r="Q40" i="42"/>
  <c r="R40" i="42"/>
  <c r="O40" i="42"/>
  <c r="R40" i="27"/>
  <c r="Q40" i="27"/>
  <c r="P40" i="27"/>
  <c r="O40" i="27"/>
  <c r="L40" i="46"/>
  <c r="Q39" i="27"/>
  <c r="P39" i="27"/>
  <c r="O39" i="27"/>
  <c r="R39" i="27"/>
  <c r="L39" i="42"/>
  <c r="L39" i="46"/>
  <c r="Q37" i="27"/>
  <c r="P37" i="27"/>
  <c r="O37" i="27"/>
  <c r="R37" i="27"/>
  <c r="L37" i="42"/>
  <c r="L37" i="46"/>
  <c r="Q36" i="27"/>
  <c r="P36" i="27"/>
  <c r="O36" i="27"/>
  <c r="R36" i="27"/>
  <c r="L36" i="42"/>
  <c r="L36" i="46"/>
  <c r="O35" i="46"/>
  <c r="P35" i="46"/>
  <c r="Q35" i="46"/>
  <c r="R35" i="46"/>
  <c r="L35" i="42"/>
  <c r="R35" i="27"/>
  <c r="Q35" i="27"/>
  <c r="P35" i="27"/>
  <c r="O35" i="27"/>
  <c r="P34" i="46"/>
  <c r="Q34" i="46"/>
  <c r="R34" i="46"/>
  <c r="O34" i="46"/>
  <c r="Q34" i="27"/>
  <c r="P34" i="27"/>
  <c r="O34" i="27"/>
  <c r="R34" i="27"/>
  <c r="P34" i="42"/>
  <c r="Q34" i="42"/>
  <c r="R34" i="42"/>
  <c r="O34" i="42"/>
  <c r="Q33" i="27"/>
  <c r="P33" i="27"/>
  <c r="O33" i="27"/>
  <c r="R33" i="27"/>
  <c r="L33" i="42"/>
  <c r="L33" i="46"/>
  <c r="R30" i="27"/>
  <c r="Q30" i="27"/>
  <c r="P30" i="27"/>
  <c r="O30" i="27"/>
  <c r="L30" i="46"/>
  <c r="L30" i="42"/>
  <c r="Q29" i="27"/>
  <c r="P29" i="27"/>
  <c r="O29" i="27"/>
  <c r="R29" i="27"/>
  <c r="L29" i="42"/>
  <c r="L29" i="46"/>
  <c r="R27" i="27"/>
  <c r="Q27" i="27"/>
  <c r="P27" i="27"/>
  <c r="O27" i="27"/>
  <c r="L27" i="42"/>
  <c r="L27" i="46"/>
  <c r="O26" i="46"/>
  <c r="P26" i="46"/>
  <c r="Q26" i="46"/>
  <c r="R26" i="46"/>
  <c r="R26" i="27"/>
  <c r="Q26" i="27"/>
  <c r="P26" i="27"/>
  <c r="O26" i="27"/>
  <c r="L26" i="42"/>
  <c r="P25" i="46"/>
  <c r="Q25" i="46"/>
  <c r="R25" i="46"/>
  <c r="O25" i="46"/>
  <c r="L25" i="42"/>
  <c r="Q25" i="27"/>
  <c r="P25" i="27"/>
  <c r="O25" i="27"/>
  <c r="R25" i="27"/>
  <c r="O24" i="46"/>
  <c r="P24" i="46"/>
  <c r="Q24" i="46"/>
  <c r="R24" i="46"/>
  <c r="R24" i="27"/>
  <c r="Q24" i="27"/>
  <c r="P24" i="27"/>
  <c r="O24" i="27"/>
  <c r="L24" i="42"/>
  <c r="O22" i="46"/>
  <c r="P22" i="46"/>
  <c r="R22" i="46"/>
  <c r="Q22" i="46"/>
  <c r="R22" i="27"/>
  <c r="Q22" i="27"/>
  <c r="O22" i="27"/>
  <c r="P22" i="27"/>
  <c r="L22" i="42"/>
  <c r="P21" i="46"/>
  <c r="Q21" i="46"/>
  <c r="R21" i="46"/>
  <c r="O21" i="46"/>
  <c r="P21" i="42"/>
  <c r="R21" i="42"/>
  <c r="R21" i="27"/>
  <c r="Q21" i="27"/>
  <c r="P21" i="27"/>
  <c r="O21" i="27"/>
  <c r="O20" i="46"/>
  <c r="P20" i="46"/>
  <c r="Q20" i="46"/>
  <c r="R20" i="46"/>
  <c r="R20" i="27"/>
  <c r="Q20" i="27"/>
  <c r="P20" i="27"/>
  <c r="O20" i="27"/>
  <c r="L20" i="42"/>
  <c r="O18" i="46"/>
  <c r="P18" i="46"/>
  <c r="Q18" i="46"/>
  <c r="R18" i="46"/>
  <c r="Q18" i="27"/>
  <c r="P18" i="27"/>
  <c r="O18" i="27"/>
  <c r="R18" i="27"/>
  <c r="L18" i="42"/>
  <c r="R17" i="27"/>
  <c r="P17" i="27"/>
  <c r="Q17" i="27"/>
  <c r="O17" i="27"/>
  <c r="L17" i="42"/>
  <c r="L17" i="46"/>
  <c r="Q16" i="27"/>
  <c r="P16" i="27"/>
  <c r="O16" i="27"/>
  <c r="R16" i="27"/>
  <c r="L16" i="46"/>
  <c r="L16" i="42"/>
  <c r="Q15" i="42"/>
  <c r="R15" i="42"/>
  <c r="O15" i="46"/>
  <c r="P15" i="46"/>
  <c r="Q15" i="46"/>
  <c r="R15" i="46"/>
  <c r="Q15" i="27"/>
  <c r="P15" i="27"/>
  <c r="O15" i="27"/>
  <c r="R15" i="27"/>
  <c r="R13" i="27"/>
  <c r="Q13" i="27"/>
  <c r="P13" i="27"/>
  <c r="O13" i="27"/>
  <c r="L13" i="42"/>
  <c r="L13" i="46"/>
  <c r="O12" i="42"/>
  <c r="P12" i="42"/>
  <c r="Q12" i="42"/>
  <c r="R12" i="42"/>
  <c r="R12" i="27"/>
  <c r="Q12" i="27"/>
  <c r="P12" i="27"/>
  <c r="O12" i="27"/>
  <c r="L12" i="46"/>
  <c r="R11" i="27"/>
  <c r="Q11" i="27"/>
  <c r="P11" i="27"/>
  <c r="O11" i="27"/>
  <c r="L11" i="42"/>
  <c r="L11" i="46"/>
  <c r="P10" i="46"/>
  <c r="Q10" i="46"/>
  <c r="R10" i="46"/>
  <c r="O10" i="46"/>
  <c r="L10" i="42"/>
  <c r="R10" i="27"/>
  <c r="Q10" i="27"/>
  <c r="P10" i="27"/>
  <c r="O10" i="27"/>
  <c r="AG23" i="26"/>
  <c r="AH23" i="26"/>
  <c r="AI23" i="26"/>
  <c r="AJ23" i="26"/>
  <c r="AE23" i="38"/>
  <c r="AE23" i="45"/>
  <c r="AH22" i="26"/>
  <c r="AI22" i="26"/>
  <c r="AJ22" i="26"/>
  <c r="AG22" i="26"/>
  <c r="AH22" i="38"/>
  <c r="AI22" i="38"/>
  <c r="AJ22" i="38"/>
  <c r="AE22" i="45"/>
  <c r="AI21" i="45"/>
  <c r="AJ21" i="45"/>
  <c r="AE21" i="38"/>
  <c r="AG21" i="26"/>
  <c r="AH21" i="26"/>
  <c r="AI21" i="26"/>
  <c r="AJ21" i="26"/>
  <c r="AG20" i="26"/>
  <c r="AH20" i="26"/>
  <c r="AI20" i="26"/>
  <c r="AJ20" i="26"/>
  <c r="AE20" i="45"/>
  <c r="AE20" i="38"/>
  <c r="AH19" i="26"/>
  <c r="AI19" i="26"/>
  <c r="AJ19" i="26"/>
  <c r="AG19" i="26"/>
  <c r="AE19" i="45"/>
  <c r="AH19" i="38"/>
  <c r="AI19" i="38"/>
  <c r="AJ19" i="38"/>
  <c r="AG18" i="26"/>
  <c r="AH18" i="26"/>
  <c r="AI18" i="26"/>
  <c r="AJ18" i="26"/>
  <c r="AE18" i="38"/>
  <c r="AE18" i="45"/>
  <c r="AG17" i="26"/>
  <c r="AH17" i="26"/>
  <c r="AI17" i="26"/>
  <c r="AJ17" i="26"/>
  <c r="AE17" i="38"/>
  <c r="AE17" i="45"/>
  <c r="AI16" i="45"/>
  <c r="AJ16" i="45"/>
  <c r="AE16" i="38"/>
  <c r="AG16" i="26"/>
  <c r="AH16" i="26"/>
  <c r="AI16" i="26"/>
  <c r="AJ16" i="26"/>
  <c r="AH15" i="26"/>
  <c r="AI15" i="26"/>
  <c r="AJ15" i="26"/>
  <c r="AG15" i="26"/>
  <c r="AE15" i="45"/>
  <c r="AE15" i="38"/>
  <c r="AH14" i="38"/>
  <c r="AI14" i="38"/>
  <c r="AJ14" i="38"/>
  <c r="AH14" i="26"/>
  <c r="AI14" i="26"/>
  <c r="AJ14" i="26"/>
  <c r="AG14" i="26"/>
  <c r="AE14" i="45"/>
  <c r="AG13" i="26"/>
  <c r="AH13" i="26"/>
  <c r="AI13" i="26"/>
  <c r="AJ13" i="26"/>
  <c r="AE13" i="38"/>
  <c r="AE13" i="45"/>
  <c r="AG12" i="26"/>
  <c r="AH12" i="26"/>
  <c r="AI12" i="26"/>
  <c r="AJ12" i="26"/>
  <c r="AE12" i="38"/>
  <c r="AE12" i="45"/>
  <c r="AG11" i="26"/>
  <c r="AH11" i="26"/>
  <c r="AI11" i="26"/>
  <c r="AJ11" i="26"/>
  <c r="AG11" i="38"/>
  <c r="AH11" i="38"/>
  <c r="AI11" i="38"/>
  <c r="AJ11" i="38"/>
  <c r="AE11" i="45"/>
  <c r="AG10" i="26"/>
  <c r="AH10" i="26"/>
  <c r="AI10" i="26"/>
  <c r="AJ10" i="26"/>
  <c r="AE10" i="38"/>
  <c r="AE10" i="45"/>
  <c r="Q63" i="45"/>
  <c r="R63" i="45"/>
  <c r="S63" i="45"/>
  <c r="P63" i="45"/>
  <c r="Q63" i="38"/>
  <c r="R63" i="38"/>
  <c r="S63" i="38"/>
  <c r="P63" i="38"/>
  <c r="R63" i="26"/>
  <c r="S63" i="26"/>
  <c r="Q63" i="26"/>
  <c r="P63" i="26"/>
  <c r="Q62" i="38"/>
  <c r="P62" i="38"/>
  <c r="R62" i="38"/>
  <c r="S62" i="38"/>
  <c r="N62" i="45"/>
  <c r="R62" i="26"/>
  <c r="Q62" i="26"/>
  <c r="S62" i="26"/>
  <c r="P62" i="26"/>
  <c r="Q61" i="45"/>
  <c r="R61" i="45"/>
  <c r="P61" i="45"/>
  <c r="S61" i="45"/>
  <c r="N61" i="38"/>
  <c r="R61" i="26"/>
  <c r="S61" i="26"/>
  <c r="Q61" i="26"/>
  <c r="P61" i="26"/>
  <c r="R60" i="26"/>
  <c r="S60" i="26"/>
  <c r="Q60" i="26"/>
  <c r="P60" i="26"/>
  <c r="N60" i="38"/>
  <c r="N60" i="45"/>
  <c r="R59" i="45"/>
  <c r="S59" i="45"/>
  <c r="Q59" i="45"/>
  <c r="P59" i="45"/>
  <c r="N59" i="38"/>
  <c r="P59" i="26"/>
  <c r="Q59" i="26"/>
  <c r="R59" i="26"/>
  <c r="S59" i="26"/>
  <c r="Q57" i="45"/>
  <c r="R57" i="45"/>
  <c r="P57" i="45"/>
  <c r="S57" i="45"/>
  <c r="N57" i="38"/>
  <c r="R57" i="26"/>
  <c r="S57" i="26"/>
  <c r="Q57" i="26"/>
  <c r="P57" i="26"/>
  <c r="Q56" i="45"/>
  <c r="P56" i="45"/>
  <c r="R56" i="45"/>
  <c r="S56" i="45"/>
  <c r="R56" i="26"/>
  <c r="S56" i="26"/>
  <c r="P56" i="26"/>
  <c r="Q56" i="26"/>
  <c r="N56" i="38"/>
  <c r="R55" i="38"/>
  <c r="S55" i="38"/>
  <c r="Q55" i="38"/>
  <c r="P55" i="38"/>
  <c r="Q55" i="26"/>
  <c r="R55" i="26"/>
  <c r="S55" i="26"/>
  <c r="P55" i="26"/>
  <c r="N55" i="45"/>
  <c r="P53" i="38"/>
  <c r="R53" i="38"/>
  <c r="S53" i="38"/>
  <c r="Q53" i="38"/>
  <c r="R53" i="26"/>
  <c r="S53" i="26"/>
  <c r="Q53" i="26"/>
  <c r="P53" i="26"/>
  <c r="N53" i="45"/>
  <c r="S52" i="26"/>
  <c r="P52" i="26"/>
  <c r="R52" i="26"/>
  <c r="Q52" i="26"/>
  <c r="N52" i="45"/>
  <c r="N52" i="38"/>
  <c r="S51" i="26"/>
  <c r="Q51" i="26"/>
  <c r="R51" i="26"/>
  <c r="P51" i="26"/>
  <c r="N51" i="45"/>
  <c r="N51" i="38"/>
  <c r="S50" i="38"/>
  <c r="P50" i="38"/>
  <c r="Q50" i="38"/>
  <c r="R50" i="38"/>
  <c r="R50" i="26"/>
  <c r="S50" i="26"/>
  <c r="Q50" i="26"/>
  <c r="P50" i="26"/>
  <c r="R50" i="45"/>
  <c r="S50" i="45"/>
  <c r="P50" i="45"/>
  <c r="Q50" i="45"/>
  <c r="R48" i="38"/>
  <c r="S48" i="38"/>
  <c r="Q48" i="38"/>
  <c r="P48" i="38"/>
  <c r="S48" i="26"/>
  <c r="P48" i="26"/>
  <c r="R48" i="26"/>
  <c r="Q48" i="26"/>
  <c r="N48" i="45"/>
  <c r="Q47" i="38"/>
  <c r="R47" i="38"/>
  <c r="S47" i="38"/>
  <c r="P47" i="38"/>
  <c r="S47" i="26"/>
  <c r="R47" i="26"/>
  <c r="P47" i="26"/>
  <c r="Q47" i="26"/>
  <c r="N47" i="45"/>
  <c r="S46" i="38"/>
  <c r="R46" i="38"/>
  <c r="Q46" i="38"/>
  <c r="P46" i="38"/>
  <c r="Q46" i="26"/>
  <c r="S46" i="26"/>
  <c r="P46" i="26"/>
  <c r="R46" i="26"/>
  <c r="N46" i="45"/>
  <c r="R45" i="38"/>
  <c r="P45" i="38"/>
  <c r="S45" i="38"/>
  <c r="Q45" i="38"/>
  <c r="S45" i="26"/>
  <c r="P45" i="26"/>
  <c r="R45" i="26"/>
  <c r="Q45" i="26"/>
  <c r="N45" i="45"/>
  <c r="R44" i="26"/>
  <c r="Q44" i="26"/>
  <c r="S44" i="26"/>
  <c r="P44" i="26"/>
  <c r="N44" i="38"/>
  <c r="N44" i="45"/>
  <c r="S43" i="45"/>
  <c r="Q43" i="45"/>
  <c r="R43" i="45"/>
  <c r="P43" i="45"/>
  <c r="R43" i="26"/>
  <c r="Q43" i="26"/>
  <c r="P43" i="26"/>
  <c r="S43" i="26"/>
  <c r="N43" i="38"/>
  <c r="S40" i="26"/>
  <c r="P40" i="26"/>
  <c r="R40" i="26"/>
  <c r="Q40" i="26"/>
  <c r="N40" i="38"/>
  <c r="N40" i="45"/>
  <c r="R39" i="38"/>
  <c r="S39" i="38"/>
  <c r="Q39" i="38"/>
  <c r="P39" i="38"/>
  <c r="P39" i="26"/>
  <c r="Q39" i="26"/>
  <c r="R39" i="26"/>
  <c r="S39" i="26"/>
  <c r="N39" i="45"/>
  <c r="Q37" i="38"/>
  <c r="R37" i="38"/>
  <c r="P37" i="38"/>
  <c r="S37" i="38"/>
  <c r="R37" i="26"/>
  <c r="Q37" i="26"/>
  <c r="P37" i="26"/>
  <c r="S37" i="26"/>
  <c r="N37" i="45"/>
  <c r="R36" i="38"/>
  <c r="S36" i="38"/>
  <c r="Q36" i="38"/>
  <c r="P36" i="38"/>
  <c r="R36" i="26"/>
  <c r="S36" i="26"/>
  <c r="P36" i="26"/>
  <c r="Q36" i="26"/>
  <c r="N36" i="45"/>
  <c r="Q35" i="38"/>
  <c r="R35" i="38"/>
  <c r="S35" i="38"/>
  <c r="P35" i="38"/>
  <c r="R35" i="26"/>
  <c r="P35" i="26"/>
  <c r="S35" i="26"/>
  <c r="Q35" i="26"/>
  <c r="N35" i="45"/>
  <c r="Q34" i="38"/>
  <c r="R34" i="38"/>
  <c r="S34" i="38"/>
  <c r="P34" i="38"/>
  <c r="R34" i="26"/>
  <c r="Q34" i="26"/>
  <c r="S34" i="26"/>
  <c r="P34" i="26"/>
  <c r="N34" i="45"/>
  <c r="Q33" i="38"/>
  <c r="P33" i="38"/>
  <c r="R33" i="38"/>
  <c r="S33" i="38"/>
  <c r="R33" i="26"/>
  <c r="S33" i="26"/>
  <c r="Q33" i="26"/>
  <c r="P33" i="26"/>
  <c r="N33" i="45"/>
  <c r="Q32" i="38"/>
  <c r="P32" i="38"/>
  <c r="R32" i="38"/>
  <c r="S32" i="38"/>
  <c r="R32" i="26"/>
  <c r="Q32" i="26"/>
  <c r="S32" i="26"/>
  <c r="P32" i="26"/>
  <c r="N32" i="45"/>
  <c r="Q31" i="38"/>
  <c r="R31" i="38"/>
  <c r="S31" i="38"/>
  <c r="P31" i="38"/>
  <c r="R31" i="26"/>
  <c r="S31" i="26"/>
  <c r="Q31" i="26"/>
  <c r="P31" i="26"/>
  <c r="N31" i="45"/>
  <c r="Q30" i="38"/>
  <c r="R30" i="38"/>
  <c r="S30" i="38"/>
  <c r="P30" i="38"/>
  <c r="R30" i="26"/>
  <c r="Q30" i="26"/>
  <c r="S30" i="26"/>
  <c r="P30" i="26"/>
  <c r="N30" i="45"/>
  <c r="R29" i="26"/>
  <c r="S29" i="26"/>
  <c r="Q29" i="26"/>
  <c r="P29" i="26"/>
  <c r="N29" i="45"/>
  <c r="N29" i="38"/>
  <c r="R28" i="38"/>
  <c r="P28" i="38"/>
  <c r="S28" i="38"/>
  <c r="Q28" i="38"/>
  <c r="P28" i="26"/>
  <c r="R28" i="26"/>
  <c r="S28" i="26"/>
  <c r="Q28" i="26"/>
  <c r="N28" i="45"/>
  <c r="R26" i="38"/>
  <c r="S26" i="38"/>
  <c r="P26" i="38"/>
  <c r="Q26" i="38"/>
  <c r="R26" i="26"/>
  <c r="S26" i="26"/>
  <c r="Q26" i="26"/>
  <c r="P26" i="26"/>
  <c r="Q25" i="38"/>
  <c r="R25" i="38"/>
  <c r="P25" i="38"/>
  <c r="S25" i="38"/>
  <c r="R25" i="26"/>
  <c r="S25" i="26"/>
  <c r="Q25" i="26"/>
  <c r="P25" i="26"/>
  <c r="N26" i="45"/>
  <c r="N25" i="45"/>
  <c r="Q24" i="38"/>
  <c r="R24" i="38"/>
  <c r="S24" i="38"/>
  <c r="P24" i="38"/>
  <c r="R24" i="26"/>
  <c r="Q24" i="26"/>
  <c r="S24" i="26"/>
  <c r="P24" i="26"/>
  <c r="N24" i="45"/>
  <c r="Q23" i="38"/>
  <c r="R23" i="38"/>
  <c r="S23" i="38"/>
  <c r="P23" i="38"/>
  <c r="R23" i="26"/>
  <c r="P23" i="26"/>
  <c r="S23" i="26"/>
  <c r="Q23" i="26"/>
  <c r="N23" i="45"/>
  <c r="Q22" i="38"/>
  <c r="R22" i="38"/>
  <c r="P22" i="38"/>
  <c r="S22" i="38"/>
  <c r="R22" i="26"/>
  <c r="Q22" i="26"/>
  <c r="S22" i="26"/>
  <c r="P22" i="26"/>
  <c r="N22" i="45"/>
  <c r="Q21" i="38"/>
  <c r="P21" i="38"/>
  <c r="R21" i="38"/>
  <c r="S21" i="38"/>
  <c r="R21" i="26"/>
  <c r="S21" i="26"/>
  <c r="Q21" i="26"/>
  <c r="P21" i="26"/>
  <c r="N21" i="45"/>
  <c r="Q20" i="38"/>
  <c r="P20" i="38"/>
  <c r="R20" i="38"/>
  <c r="S20" i="38"/>
  <c r="R20" i="26"/>
  <c r="Q20" i="26"/>
  <c r="S20" i="26"/>
  <c r="P20" i="26"/>
  <c r="N20" i="45"/>
  <c r="Q19" i="38"/>
  <c r="R19" i="38"/>
  <c r="S19" i="38"/>
  <c r="P19" i="38"/>
  <c r="R19" i="26"/>
  <c r="P19" i="26"/>
  <c r="S19" i="26"/>
  <c r="Q19" i="26"/>
  <c r="N19" i="45"/>
  <c r="Q18" i="38"/>
  <c r="R18" i="38"/>
  <c r="S18" i="38"/>
  <c r="P18" i="38"/>
  <c r="R18" i="26"/>
  <c r="Q18" i="26"/>
  <c r="S18" i="26"/>
  <c r="P18" i="26"/>
  <c r="N18" i="45"/>
  <c r="R17" i="38"/>
  <c r="S17" i="38"/>
  <c r="Q17" i="38"/>
  <c r="P17" i="38"/>
  <c r="R17" i="26"/>
  <c r="S17" i="26"/>
  <c r="Q17" i="26"/>
  <c r="P17" i="26"/>
  <c r="N17" i="45"/>
  <c r="Q16" i="38"/>
  <c r="R16" i="38"/>
  <c r="S16" i="38"/>
  <c r="P16" i="38"/>
  <c r="R16" i="26"/>
  <c r="Q16" i="26"/>
  <c r="S16" i="26"/>
  <c r="P16" i="26"/>
  <c r="N16" i="45"/>
  <c r="Q15" i="38"/>
  <c r="R15" i="38"/>
  <c r="S15" i="38"/>
  <c r="P15" i="38"/>
  <c r="R15" i="26"/>
  <c r="S15" i="26"/>
  <c r="Q15" i="26"/>
  <c r="P15" i="26"/>
  <c r="N15" i="45"/>
  <c r="Q14" i="38"/>
  <c r="R14" i="38"/>
  <c r="S14" i="38"/>
  <c r="P14" i="38"/>
  <c r="R14" i="26"/>
  <c r="Q14" i="26"/>
  <c r="S14" i="26"/>
  <c r="P14" i="26"/>
  <c r="N14" i="45"/>
  <c r="Q13" i="38"/>
  <c r="R13" i="38"/>
  <c r="P13" i="38"/>
  <c r="S13" i="38"/>
  <c r="R13" i="26"/>
  <c r="S13" i="26"/>
  <c r="Q13" i="26"/>
  <c r="P13" i="26"/>
  <c r="N13" i="45"/>
  <c r="Q12" i="38"/>
  <c r="R12" i="38"/>
  <c r="P12" i="38"/>
  <c r="S12" i="38"/>
  <c r="N12" i="45"/>
  <c r="P12" i="26"/>
  <c r="R12" i="26"/>
  <c r="Q12" i="26"/>
  <c r="S12" i="26"/>
  <c r="L19" i="47"/>
  <c r="AG7" i="38"/>
  <c r="AG22" i="38" s="1"/>
  <c r="AG7" i="45"/>
  <c r="AG21" i="45" s="1"/>
  <c r="AH7" i="45"/>
  <c r="AH21" i="45" s="1"/>
  <c r="L48" i="25"/>
  <c r="L45" i="25"/>
  <c r="L37" i="25"/>
  <c r="L31" i="25"/>
  <c r="L25" i="25"/>
  <c r="L20" i="25"/>
  <c r="L15" i="25"/>
  <c r="L10" i="25"/>
  <c r="J8" i="23"/>
  <c r="M15" i="23"/>
  <c r="M16" i="23"/>
  <c r="M17" i="23"/>
  <c r="M18" i="23"/>
  <c r="L14" i="23"/>
  <c r="L22" i="23" s="1"/>
  <c r="J11" i="23"/>
  <c r="J12" i="23"/>
  <c r="L38" i="22"/>
  <c r="L32" i="22"/>
  <c r="L28" i="22"/>
  <c r="L23" i="22"/>
  <c r="L19" i="22"/>
  <c r="L14" i="22"/>
  <c r="L9" i="22"/>
  <c r="N40" i="21"/>
  <c r="AA7" i="21"/>
  <c r="AA22" i="21" s="1"/>
  <c r="N56" i="21"/>
  <c r="N52" i="21" s="1"/>
  <c r="N47" i="21"/>
  <c r="N36" i="21"/>
  <c r="N25" i="21"/>
  <c r="N9" i="21"/>
  <c r="AG16" i="45" l="1"/>
  <c r="O21" i="42"/>
  <c r="AG19" i="38"/>
  <c r="AG14" i="38"/>
  <c r="Q41" i="48"/>
  <c r="AH64" i="74"/>
  <c r="AI64" i="74"/>
  <c r="AJ64" i="74"/>
  <c r="AG64" i="74"/>
  <c r="Q23" i="76"/>
  <c r="O23" i="76"/>
  <c r="R23" i="76"/>
  <c r="P23" i="76"/>
  <c r="Q17" i="48"/>
  <c r="Q21" i="44"/>
  <c r="P41" i="48"/>
  <c r="O59" i="81"/>
  <c r="P59" i="81"/>
  <c r="Q59" i="81"/>
  <c r="R59" i="81"/>
  <c r="P17" i="48"/>
  <c r="R41" i="48"/>
  <c r="R41" i="79"/>
  <c r="O41" i="79"/>
  <c r="P41" i="79"/>
  <c r="Q41" i="79"/>
  <c r="O59" i="77"/>
  <c r="P59" i="77"/>
  <c r="Q59" i="77"/>
  <c r="R59" i="77"/>
  <c r="Q41" i="75"/>
  <c r="R41" i="75"/>
  <c r="O41" i="75"/>
  <c r="P41" i="75"/>
  <c r="AI27" i="78"/>
  <c r="AJ27" i="78"/>
  <c r="AG27" i="78"/>
  <c r="AH27" i="78"/>
  <c r="Q23" i="80"/>
  <c r="R23" i="80"/>
  <c r="O23" i="80"/>
  <c r="P23" i="80"/>
  <c r="AH16" i="45"/>
  <c r="AG64" i="78"/>
  <c r="AH64" i="78"/>
  <c r="AI64" i="78"/>
  <c r="AJ64" i="78"/>
  <c r="AG27" i="74"/>
  <c r="AH27" i="74"/>
  <c r="AI27" i="74"/>
  <c r="AJ27" i="74"/>
  <c r="P21" i="44"/>
  <c r="O21" i="44"/>
  <c r="P15" i="42"/>
  <c r="M13" i="55"/>
  <c r="J13" i="51"/>
  <c r="J13" i="55" s="1"/>
  <c r="M22" i="51"/>
  <c r="Q9" i="55"/>
  <c r="P9" i="55"/>
  <c r="O9" i="55"/>
  <c r="M9" i="23" s="1"/>
  <c r="M13" i="23" s="1"/>
  <c r="M13" i="36" s="1"/>
  <c r="R9" i="55"/>
  <c r="P57" i="48"/>
  <c r="Q57" i="48"/>
  <c r="R57" i="48"/>
  <c r="O57" i="48"/>
  <c r="O53" i="44"/>
  <c r="P53" i="44"/>
  <c r="Q53" i="44"/>
  <c r="R53" i="44"/>
  <c r="R50" i="48"/>
  <c r="O50" i="48"/>
  <c r="P50" i="48"/>
  <c r="Q50" i="48"/>
  <c r="R50" i="44"/>
  <c r="O50" i="44"/>
  <c r="P50" i="44"/>
  <c r="Q50" i="44"/>
  <c r="L48" i="29"/>
  <c r="L48" i="37"/>
  <c r="L48" i="33"/>
  <c r="O49" i="48"/>
  <c r="P49" i="48"/>
  <c r="Q49" i="48"/>
  <c r="R49" i="48"/>
  <c r="P47" i="48"/>
  <c r="Q47" i="48"/>
  <c r="R47" i="48"/>
  <c r="O47" i="48"/>
  <c r="L51" i="25"/>
  <c r="L45" i="33"/>
  <c r="L45" i="37"/>
  <c r="L45" i="29"/>
  <c r="P46" i="48"/>
  <c r="Q46" i="48"/>
  <c r="R46" i="48"/>
  <c r="O46" i="48"/>
  <c r="O42" i="48"/>
  <c r="P42" i="48"/>
  <c r="Q42" i="48"/>
  <c r="R42" i="48"/>
  <c r="O40" i="48"/>
  <c r="P40" i="48"/>
  <c r="Q40" i="48"/>
  <c r="R40" i="48"/>
  <c r="P39" i="48"/>
  <c r="Q39" i="48"/>
  <c r="R39" i="48"/>
  <c r="O39" i="48"/>
  <c r="P38" i="44"/>
  <c r="Q38" i="44"/>
  <c r="R38" i="44"/>
  <c r="O38" i="44"/>
  <c r="L37" i="37"/>
  <c r="L37" i="29"/>
  <c r="L37" i="33"/>
  <c r="P38" i="48"/>
  <c r="Q38" i="48"/>
  <c r="R38" i="48"/>
  <c r="O38" i="48"/>
  <c r="P36" i="44"/>
  <c r="Q36" i="44"/>
  <c r="R36" i="44"/>
  <c r="O36" i="44"/>
  <c r="P35" i="44"/>
  <c r="Q35" i="44"/>
  <c r="R35" i="44"/>
  <c r="O35" i="44"/>
  <c r="P35" i="48"/>
  <c r="Q35" i="48"/>
  <c r="R35" i="48"/>
  <c r="O35" i="48"/>
  <c r="O34" i="48"/>
  <c r="P34" i="48"/>
  <c r="Q34" i="48"/>
  <c r="R34" i="48"/>
  <c r="O33" i="48"/>
  <c r="P33" i="48"/>
  <c r="Q33" i="48"/>
  <c r="R33" i="48"/>
  <c r="O33" i="44"/>
  <c r="P33" i="44"/>
  <c r="R33" i="44"/>
  <c r="Q33" i="44"/>
  <c r="L43" i="25"/>
  <c r="L31" i="33"/>
  <c r="L31" i="29"/>
  <c r="L31" i="37"/>
  <c r="P28" i="44"/>
  <c r="Q28" i="44"/>
  <c r="R28" i="44"/>
  <c r="O28" i="44"/>
  <c r="O27" i="44"/>
  <c r="P27" i="44"/>
  <c r="Q27" i="44"/>
  <c r="R27" i="44"/>
  <c r="L25" i="29"/>
  <c r="L25" i="33"/>
  <c r="L25" i="37"/>
  <c r="P26" i="44"/>
  <c r="Q26" i="44"/>
  <c r="R26" i="44"/>
  <c r="O26" i="44"/>
  <c r="P24" i="48"/>
  <c r="Q24" i="48"/>
  <c r="R24" i="48"/>
  <c r="O24" i="48"/>
  <c r="P23" i="48"/>
  <c r="Q23" i="48"/>
  <c r="R23" i="48"/>
  <c r="O23" i="48"/>
  <c r="P23" i="44"/>
  <c r="Q23" i="44"/>
  <c r="R23" i="44"/>
  <c r="O23" i="44"/>
  <c r="O22" i="48"/>
  <c r="P22" i="48"/>
  <c r="Q22" i="48"/>
  <c r="R22" i="48"/>
  <c r="O22" i="44"/>
  <c r="P22" i="44"/>
  <c r="Q22" i="44"/>
  <c r="R22" i="44"/>
  <c r="L20" i="29"/>
  <c r="L20" i="37"/>
  <c r="L20" i="33"/>
  <c r="P19" i="48"/>
  <c r="Q19" i="48"/>
  <c r="R19" i="48"/>
  <c r="O19" i="48"/>
  <c r="P18" i="44"/>
  <c r="Q18" i="44"/>
  <c r="R18" i="44"/>
  <c r="O18" i="44"/>
  <c r="L15" i="29"/>
  <c r="L15" i="37"/>
  <c r="L15" i="33"/>
  <c r="P16" i="44"/>
  <c r="Q16" i="44"/>
  <c r="R16" i="44"/>
  <c r="O16" i="44"/>
  <c r="P14" i="48"/>
  <c r="Q14" i="48"/>
  <c r="R14" i="48"/>
  <c r="O14" i="48"/>
  <c r="P14" i="44"/>
  <c r="Q14" i="44"/>
  <c r="R14" i="44"/>
  <c r="O14" i="44"/>
  <c r="P13" i="48"/>
  <c r="Q13" i="48"/>
  <c r="R13" i="48"/>
  <c r="O13" i="48"/>
  <c r="P13" i="44"/>
  <c r="Q13" i="44"/>
  <c r="R13" i="44"/>
  <c r="O13" i="44"/>
  <c r="O12" i="48"/>
  <c r="P12" i="48"/>
  <c r="Q12" i="48"/>
  <c r="R12" i="48"/>
  <c r="O12" i="44"/>
  <c r="P12" i="44"/>
  <c r="Q12" i="44"/>
  <c r="R12" i="44"/>
  <c r="L10" i="37"/>
  <c r="L10" i="33"/>
  <c r="L10" i="29"/>
  <c r="L9" i="25"/>
  <c r="O11" i="48"/>
  <c r="P11" i="48"/>
  <c r="Q11" i="48"/>
  <c r="R11" i="48"/>
  <c r="R21" i="43"/>
  <c r="Q21" i="43"/>
  <c r="P21" i="43"/>
  <c r="O21" i="43"/>
  <c r="R20" i="43"/>
  <c r="Q20" i="43"/>
  <c r="P20" i="43"/>
  <c r="O20" i="43"/>
  <c r="P19" i="47"/>
  <c r="Q19" i="47"/>
  <c r="O19" i="47"/>
  <c r="R19" i="47"/>
  <c r="M18" i="28"/>
  <c r="M18" i="36"/>
  <c r="M18" i="32"/>
  <c r="M17" i="32"/>
  <c r="M17" i="28"/>
  <c r="M17" i="36"/>
  <c r="M16" i="36"/>
  <c r="M16" i="28"/>
  <c r="M16" i="32"/>
  <c r="M15" i="28"/>
  <c r="M15" i="36"/>
  <c r="M15" i="32"/>
  <c r="M14" i="23"/>
  <c r="L14" i="36"/>
  <c r="L14" i="32"/>
  <c r="L14" i="28"/>
  <c r="J12" i="28"/>
  <c r="J12" i="32"/>
  <c r="J12" i="36"/>
  <c r="M10" i="32"/>
  <c r="M10" i="36"/>
  <c r="M10" i="28"/>
  <c r="J11" i="28"/>
  <c r="J11" i="32"/>
  <c r="J11" i="36"/>
  <c r="J10" i="23"/>
  <c r="J8" i="28"/>
  <c r="J8" i="36"/>
  <c r="J8" i="32"/>
  <c r="P40" i="46"/>
  <c r="Q40" i="46"/>
  <c r="R40" i="46"/>
  <c r="O40" i="46"/>
  <c r="P39" i="42"/>
  <c r="Q39" i="42"/>
  <c r="R39" i="42"/>
  <c r="O39" i="42"/>
  <c r="L38" i="27"/>
  <c r="L38" i="35"/>
  <c r="L38" i="31"/>
  <c r="P39" i="46"/>
  <c r="Q39" i="46"/>
  <c r="R39" i="46"/>
  <c r="O39" i="46"/>
  <c r="P37" i="42"/>
  <c r="Q37" i="42"/>
  <c r="R37" i="42"/>
  <c r="O37" i="42"/>
  <c r="P37" i="46"/>
  <c r="Q37" i="46"/>
  <c r="R37" i="46"/>
  <c r="O37" i="46"/>
  <c r="O36" i="42"/>
  <c r="P36" i="42"/>
  <c r="Q36" i="42"/>
  <c r="R36" i="42"/>
  <c r="O36" i="46"/>
  <c r="P36" i="46"/>
  <c r="Q36" i="46"/>
  <c r="R36" i="46"/>
  <c r="O35" i="42"/>
  <c r="P35" i="42"/>
  <c r="Q35" i="42"/>
  <c r="R35" i="42"/>
  <c r="P33" i="42"/>
  <c r="Q33" i="42"/>
  <c r="R33" i="42"/>
  <c r="O33" i="42"/>
  <c r="L32" i="35"/>
  <c r="L32" i="27"/>
  <c r="L32" i="31"/>
  <c r="O33" i="46"/>
  <c r="P33" i="46"/>
  <c r="Q33" i="46"/>
  <c r="R33" i="46"/>
  <c r="P30" i="42"/>
  <c r="Q30" i="42"/>
  <c r="R30" i="42"/>
  <c r="O30" i="42"/>
  <c r="P30" i="46"/>
  <c r="Q30" i="46"/>
  <c r="R30" i="46"/>
  <c r="O30" i="46"/>
  <c r="P29" i="46"/>
  <c r="Q29" i="46"/>
  <c r="R29" i="46"/>
  <c r="O29" i="46"/>
  <c r="L28" i="35"/>
  <c r="L28" i="27"/>
  <c r="L28" i="31"/>
  <c r="P29" i="42"/>
  <c r="Q29" i="42"/>
  <c r="R29" i="42"/>
  <c r="O29" i="42"/>
  <c r="O27" i="46"/>
  <c r="P27" i="46"/>
  <c r="Q27" i="46"/>
  <c r="R27" i="46"/>
  <c r="O27" i="42"/>
  <c r="P27" i="42"/>
  <c r="Q27" i="42"/>
  <c r="R27" i="42"/>
  <c r="O26" i="42"/>
  <c r="P26" i="42"/>
  <c r="Q26" i="42"/>
  <c r="R26" i="42"/>
  <c r="O25" i="42"/>
  <c r="P25" i="42"/>
  <c r="Q25" i="42"/>
  <c r="R25" i="42"/>
  <c r="L23" i="27"/>
  <c r="L23" i="35"/>
  <c r="L23" i="31"/>
  <c r="O24" i="42"/>
  <c r="P24" i="42"/>
  <c r="Q24" i="42"/>
  <c r="R24" i="42"/>
  <c r="O22" i="42"/>
  <c r="P22" i="42"/>
  <c r="Q22" i="42"/>
  <c r="R22" i="42"/>
  <c r="L19" i="27"/>
  <c r="L19" i="31"/>
  <c r="L19" i="35"/>
  <c r="O20" i="42"/>
  <c r="P20" i="42"/>
  <c r="Q20" i="42"/>
  <c r="R20" i="42"/>
  <c r="O18" i="42"/>
  <c r="P18" i="42"/>
  <c r="Q18" i="42"/>
  <c r="R18" i="42"/>
  <c r="P17" i="46"/>
  <c r="R17" i="46"/>
  <c r="O17" i="46"/>
  <c r="Q17" i="46"/>
  <c r="P17" i="42"/>
  <c r="Q17" i="42"/>
  <c r="R17" i="42"/>
  <c r="O17" i="42"/>
  <c r="P16" i="42"/>
  <c r="Q16" i="42"/>
  <c r="R16" i="42"/>
  <c r="O16" i="42"/>
  <c r="P16" i="46"/>
  <c r="Q16" i="46"/>
  <c r="R16" i="46"/>
  <c r="O16" i="46"/>
  <c r="L14" i="35"/>
  <c r="L14" i="27"/>
  <c r="L14" i="31"/>
  <c r="O13" i="46"/>
  <c r="P13" i="46"/>
  <c r="Q13" i="46"/>
  <c r="R13" i="46"/>
  <c r="O13" i="42"/>
  <c r="P13" i="42"/>
  <c r="Q13" i="42"/>
  <c r="R13" i="42"/>
  <c r="O12" i="46"/>
  <c r="P12" i="46"/>
  <c r="Q12" i="46"/>
  <c r="R12" i="46"/>
  <c r="O11" i="46"/>
  <c r="P11" i="46"/>
  <c r="Q11" i="46"/>
  <c r="R11" i="46"/>
  <c r="O11" i="42"/>
  <c r="P11" i="42"/>
  <c r="Q11" i="42"/>
  <c r="R11" i="42"/>
  <c r="P10" i="42"/>
  <c r="Q10" i="42"/>
  <c r="R10" i="42"/>
  <c r="O10" i="42"/>
  <c r="L9" i="35"/>
  <c r="L9" i="27"/>
  <c r="L9" i="31"/>
  <c r="AG23" i="45"/>
  <c r="AH23" i="45"/>
  <c r="AI23" i="45"/>
  <c r="AJ23" i="45"/>
  <c r="AG23" i="38"/>
  <c r="AH23" i="38"/>
  <c r="AI23" i="38"/>
  <c r="AJ23" i="38"/>
  <c r="AH22" i="45"/>
  <c r="AI22" i="45"/>
  <c r="AJ22" i="45"/>
  <c r="AG22" i="45"/>
  <c r="AG21" i="38"/>
  <c r="AH21" i="38"/>
  <c r="AI21" i="38"/>
  <c r="AJ21" i="38"/>
  <c r="AG20" i="38"/>
  <c r="AH20" i="38"/>
  <c r="AI20" i="38"/>
  <c r="AJ20" i="38"/>
  <c r="AG20" i="45"/>
  <c r="AH20" i="45"/>
  <c r="AI20" i="45"/>
  <c r="AJ20" i="45"/>
  <c r="AH19" i="45"/>
  <c r="AI19" i="45"/>
  <c r="AJ19" i="45"/>
  <c r="AG19" i="45"/>
  <c r="AG18" i="45"/>
  <c r="AH18" i="45"/>
  <c r="AI18" i="45"/>
  <c r="AJ18" i="45"/>
  <c r="AG18" i="38"/>
  <c r="AH18" i="38"/>
  <c r="AI18" i="38"/>
  <c r="AJ18" i="38"/>
  <c r="AG17" i="45"/>
  <c r="AH17" i="45"/>
  <c r="AI17" i="45"/>
  <c r="AJ17" i="45"/>
  <c r="AG17" i="38"/>
  <c r="AH17" i="38"/>
  <c r="AI17" i="38"/>
  <c r="AJ17" i="38"/>
  <c r="AH16" i="38"/>
  <c r="AI16" i="38"/>
  <c r="AJ16" i="38"/>
  <c r="AG16" i="38"/>
  <c r="AH15" i="38"/>
  <c r="AI15" i="38"/>
  <c r="AJ15" i="38"/>
  <c r="AG15" i="38"/>
  <c r="AH15" i="45"/>
  <c r="AI15" i="45"/>
  <c r="AJ15" i="45"/>
  <c r="AG15" i="45"/>
  <c r="AH14" i="45"/>
  <c r="AI14" i="45"/>
  <c r="AJ14" i="45"/>
  <c r="AG14" i="45"/>
  <c r="AG13" i="45"/>
  <c r="AH13" i="45"/>
  <c r="AI13" i="45"/>
  <c r="AJ13" i="45"/>
  <c r="AG13" i="38"/>
  <c r="AH13" i="38"/>
  <c r="AI13" i="38"/>
  <c r="AJ13" i="38"/>
  <c r="AG12" i="45"/>
  <c r="AH12" i="45"/>
  <c r="AI12" i="45"/>
  <c r="AJ12" i="45"/>
  <c r="AG12" i="38"/>
  <c r="AH12" i="38"/>
  <c r="AI12" i="38"/>
  <c r="AJ12" i="38"/>
  <c r="AG11" i="45"/>
  <c r="AH11" i="45"/>
  <c r="AI11" i="45"/>
  <c r="AJ11" i="45"/>
  <c r="AA22" i="34"/>
  <c r="AE24" i="26"/>
  <c r="AA22" i="30"/>
  <c r="AH10" i="38"/>
  <c r="AI10" i="38"/>
  <c r="AJ10" i="38"/>
  <c r="AG10" i="38"/>
  <c r="AA7" i="34"/>
  <c r="AA7" i="30"/>
  <c r="AE9" i="26"/>
  <c r="AG10" i="45"/>
  <c r="AH10" i="45"/>
  <c r="AI10" i="45"/>
  <c r="AJ10" i="45"/>
  <c r="Q62" i="45"/>
  <c r="R62" i="45"/>
  <c r="P62" i="45"/>
  <c r="S62" i="45"/>
  <c r="R61" i="38"/>
  <c r="P61" i="38"/>
  <c r="S61" i="38"/>
  <c r="Q61" i="38"/>
  <c r="Q60" i="45"/>
  <c r="P60" i="45"/>
  <c r="R60" i="45"/>
  <c r="S60" i="45"/>
  <c r="Q60" i="38"/>
  <c r="R60" i="38"/>
  <c r="S60" i="38"/>
  <c r="P60" i="38"/>
  <c r="R59" i="38"/>
  <c r="S59" i="38"/>
  <c r="Q59" i="38"/>
  <c r="P59" i="38"/>
  <c r="N56" i="34"/>
  <c r="N56" i="30"/>
  <c r="N58" i="26"/>
  <c r="R57" i="38"/>
  <c r="P57" i="38"/>
  <c r="S57" i="38"/>
  <c r="Q57" i="38"/>
  <c r="Q56" i="38"/>
  <c r="R56" i="38"/>
  <c r="S56" i="38"/>
  <c r="P56" i="38"/>
  <c r="N52" i="30"/>
  <c r="N52" i="34"/>
  <c r="N54" i="26"/>
  <c r="S55" i="45"/>
  <c r="Q55" i="45"/>
  <c r="P55" i="45"/>
  <c r="R55" i="45"/>
  <c r="Q53" i="45"/>
  <c r="R53" i="45"/>
  <c r="P53" i="45"/>
  <c r="S53" i="45"/>
  <c r="R52" i="38"/>
  <c r="S52" i="38"/>
  <c r="Q52" i="38"/>
  <c r="P52" i="38"/>
  <c r="R52" i="45"/>
  <c r="S52" i="45"/>
  <c r="Q52" i="45"/>
  <c r="P52" i="45"/>
  <c r="R51" i="38"/>
  <c r="S51" i="38"/>
  <c r="P51" i="38"/>
  <c r="Q51" i="38"/>
  <c r="Q51" i="45"/>
  <c r="R51" i="45"/>
  <c r="S51" i="45"/>
  <c r="P51" i="45"/>
  <c r="N47" i="34"/>
  <c r="N47" i="30"/>
  <c r="N49" i="26"/>
  <c r="N39" i="21"/>
  <c r="N41" i="26" s="1"/>
  <c r="R48" i="45"/>
  <c r="S48" i="45"/>
  <c r="Q48" i="45"/>
  <c r="P48" i="45"/>
  <c r="R47" i="45"/>
  <c r="S47" i="45"/>
  <c r="P47" i="45"/>
  <c r="Q47" i="45"/>
  <c r="R46" i="45"/>
  <c r="P46" i="45"/>
  <c r="S46" i="45"/>
  <c r="Q46" i="45"/>
  <c r="R45" i="45"/>
  <c r="P45" i="45"/>
  <c r="S45" i="45"/>
  <c r="Q45" i="45"/>
  <c r="Q44" i="45"/>
  <c r="P44" i="45"/>
  <c r="R44" i="45"/>
  <c r="S44" i="45"/>
  <c r="Q44" i="38"/>
  <c r="R44" i="38"/>
  <c r="S44" i="38"/>
  <c r="P44" i="38"/>
  <c r="N42" i="26"/>
  <c r="N40" i="34"/>
  <c r="N40" i="30"/>
  <c r="S43" i="38"/>
  <c r="Q43" i="38"/>
  <c r="R43" i="38"/>
  <c r="P43" i="38"/>
  <c r="R40" i="38"/>
  <c r="Q40" i="38"/>
  <c r="P40" i="38"/>
  <c r="S40" i="38"/>
  <c r="R40" i="45"/>
  <c r="S40" i="45"/>
  <c r="Q40" i="45"/>
  <c r="P40" i="45"/>
  <c r="N36" i="34"/>
  <c r="N38" i="26"/>
  <c r="N36" i="30"/>
  <c r="R39" i="45"/>
  <c r="S39" i="45"/>
  <c r="Q39" i="45"/>
  <c r="P39" i="45"/>
  <c r="Q37" i="45"/>
  <c r="R37" i="45"/>
  <c r="P37" i="45"/>
  <c r="S37" i="45"/>
  <c r="Q36" i="45"/>
  <c r="R36" i="45"/>
  <c r="S36" i="45"/>
  <c r="P36" i="45"/>
  <c r="Q35" i="45"/>
  <c r="R35" i="45"/>
  <c r="S35" i="45"/>
  <c r="P35" i="45"/>
  <c r="Q34" i="45"/>
  <c r="R34" i="45"/>
  <c r="S34" i="45"/>
  <c r="P34" i="45"/>
  <c r="Q33" i="45"/>
  <c r="R33" i="45"/>
  <c r="P33" i="45"/>
  <c r="S33" i="45"/>
  <c r="Q32" i="45"/>
  <c r="P32" i="45"/>
  <c r="R32" i="45"/>
  <c r="S32" i="45"/>
  <c r="Q31" i="45"/>
  <c r="R31" i="45"/>
  <c r="S31" i="45"/>
  <c r="P31" i="45"/>
  <c r="Q30" i="45"/>
  <c r="R30" i="45"/>
  <c r="S30" i="45"/>
  <c r="P30" i="45"/>
  <c r="R29" i="38"/>
  <c r="P29" i="38"/>
  <c r="S29" i="38"/>
  <c r="Q29" i="38"/>
  <c r="Q29" i="45"/>
  <c r="R29" i="45"/>
  <c r="P29" i="45"/>
  <c r="S29" i="45"/>
  <c r="N27" i="26"/>
  <c r="N25" i="34"/>
  <c r="N25" i="30"/>
  <c r="R28" i="45"/>
  <c r="P28" i="45"/>
  <c r="S28" i="45"/>
  <c r="Q28" i="45"/>
  <c r="Q25" i="45"/>
  <c r="R25" i="45"/>
  <c r="P25" i="45"/>
  <c r="S25" i="45"/>
  <c r="R26" i="45"/>
  <c r="S26" i="45"/>
  <c r="P26" i="45"/>
  <c r="Q26" i="45"/>
  <c r="Q24" i="45"/>
  <c r="P24" i="45"/>
  <c r="R24" i="45"/>
  <c r="S24" i="45"/>
  <c r="Q23" i="45"/>
  <c r="R23" i="45"/>
  <c r="S23" i="45"/>
  <c r="P23" i="45"/>
  <c r="Q22" i="45"/>
  <c r="R22" i="45"/>
  <c r="S22" i="45"/>
  <c r="P22" i="45"/>
  <c r="Q21" i="45"/>
  <c r="R21" i="45"/>
  <c r="P21" i="45"/>
  <c r="S21" i="45"/>
  <c r="Q20" i="45"/>
  <c r="P20" i="45"/>
  <c r="R20" i="45"/>
  <c r="S20" i="45"/>
  <c r="Q19" i="45"/>
  <c r="R19" i="45"/>
  <c r="S19" i="45"/>
  <c r="P19" i="45"/>
  <c r="Q18" i="45"/>
  <c r="R18" i="45"/>
  <c r="S18" i="45"/>
  <c r="P18" i="45"/>
  <c r="Q17" i="45"/>
  <c r="R17" i="45"/>
  <c r="P17" i="45"/>
  <c r="S17" i="45"/>
  <c r="Q16" i="45"/>
  <c r="P16" i="45"/>
  <c r="R16" i="45"/>
  <c r="S16" i="45"/>
  <c r="Q15" i="45"/>
  <c r="R15" i="45"/>
  <c r="S15" i="45"/>
  <c r="P15" i="45"/>
  <c r="Q14" i="45"/>
  <c r="R14" i="45"/>
  <c r="S14" i="45"/>
  <c r="P14" i="45"/>
  <c r="Q13" i="45"/>
  <c r="R13" i="45"/>
  <c r="P13" i="45"/>
  <c r="S13" i="45"/>
  <c r="N11" i="26"/>
  <c r="N9" i="34"/>
  <c r="N9" i="30"/>
  <c r="Q12" i="45"/>
  <c r="R12" i="45"/>
  <c r="P12" i="45"/>
  <c r="S12" i="45"/>
  <c r="L22" i="28"/>
  <c r="L22" i="32"/>
  <c r="L22" i="36"/>
  <c r="L23" i="23"/>
  <c r="L8" i="22"/>
  <c r="N8" i="21"/>
  <c r="M9" i="36" l="1"/>
  <c r="M9" i="28"/>
  <c r="M9" i="32"/>
  <c r="J9" i="23"/>
  <c r="M13" i="32"/>
  <c r="M22" i="55"/>
  <c r="M23" i="51"/>
  <c r="J22" i="51"/>
  <c r="J22" i="55" s="1"/>
  <c r="Q13" i="55"/>
  <c r="P13" i="55"/>
  <c r="O13" i="55"/>
  <c r="R13" i="55"/>
  <c r="O48" i="29"/>
  <c r="P48" i="29"/>
  <c r="Q48" i="29"/>
  <c r="R48" i="29"/>
  <c r="L48" i="48"/>
  <c r="L48" i="44"/>
  <c r="P45" i="29"/>
  <c r="Q45" i="29"/>
  <c r="R45" i="29"/>
  <c r="O45" i="29"/>
  <c r="L45" i="44"/>
  <c r="L45" i="48"/>
  <c r="L51" i="29"/>
  <c r="L51" i="33"/>
  <c r="L51" i="37"/>
  <c r="P37" i="29"/>
  <c r="Q37" i="29"/>
  <c r="R37" i="29"/>
  <c r="O37" i="29"/>
  <c r="L37" i="44"/>
  <c r="L37" i="48"/>
  <c r="P31" i="29"/>
  <c r="Q31" i="29"/>
  <c r="R31" i="29"/>
  <c r="O31" i="29"/>
  <c r="L31" i="44"/>
  <c r="L31" i="48"/>
  <c r="L43" i="33"/>
  <c r="L43" i="29"/>
  <c r="L43" i="37"/>
  <c r="P25" i="29"/>
  <c r="Q25" i="29"/>
  <c r="R25" i="29"/>
  <c r="O25" i="29"/>
  <c r="L25" i="48"/>
  <c r="L25" i="44"/>
  <c r="P20" i="29"/>
  <c r="Q20" i="29"/>
  <c r="R20" i="29"/>
  <c r="O20" i="29"/>
  <c r="L20" i="44"/>
  <c r="L20" i="48"/>
  <c r="P15" i="29"/>
  <c r="Q15" i="29"/>
  <c r="R15" i="29"/>
  <c r="O15" i="29"/>
  <c r="L15" i="48"/>
  <c r="L15" i="44"/>
  <c r="O10" i="29"/>
  <c r="P10" i="29"/>
  <c r="Q10" i="29"/>
  <c r="R10" i="29"/>
  <c r="L10" i="48"/>
  <c r="L10" i="44"/>
  <c r="L29" i="25"/>
  <c r="L9" i="29"/>
  <c r="L9" i="37"/>
  <c r="L9" i="33"/>
  <c r="M18" i="47"/>
  <c r="M18" i="43"/>
  <c r="M17" i="43"/>
  <c r="M17" i="47"/>
  <c r="M16" i="47"/>
  <c r="M16" i="43"/>
  <c r="M22" i="23"/>
  <c r="J22" i="23" s="1"/>
  <c r="J22" i="36" s="1"/>
  <c r="M14" i="28"/>
  <c r="M14" i="32"/>
  <c r="M14" i="36"/>
  <c r="L14" i="47"/>
  <c r="L14" i="43"/>
  <c r="M15" i="43"/>
  <c r="M15" i="47"/>
  <c r="Q12" i="28"/>
  <c r="P12" i="28"/>
  <c r="O12" i="28"/>
  <c r="R12" i="28"/>
  <c r="J12" i="43"/>
  <c r="J12" i="47"/>
  <c r="J13" i="23"/>
  <c r="J13" i="28" s="1"/>
  <c r="M13" i="28"/>
  <c r="M13" i="47" s="1"/>
  <c r="J10" i="36"/>
  <c r="J10" i="32"/>
  <c r="J10" i="28"/>
  <c r="M10" i="47"/>
  <c r="M10" i="43"/>
  <c r="R11" i="28"/>
  <c r="Q11" i="28"/>
  <c r="P11" i="28"/>
  <c r="O11" i="28"/>
  <c r="J11" i="43"/>
  <c r="J11" i="47"/>
  <c r="M13" i="43"/>
  <c r="R8" i="28"/>
  <c r="Q8" i="28"/>
  <c r="P8" i="28"/>
  <c r="O8" i="28"/>
  <c r="J8" i="43"/>
  <c r="J8" i="47"/>
  <c r="Q38" i="27"/>
  <c r="P38" i="27"/>
  <c r="O38" i="27"/>
  <c r="R38" i="27"/>
  <c r="L38" i="46"/>
  <c r="L38" i="42"/>
  <c r="Q32" i="27"/>
  <c r="P32" i="27"/>
  <c r="O32" i="27"/>
  <c r="R32" i="27"/>
  <c r="L32" i="46"/>
  <c r="L32" i="42"/>
  <c r="Q28" i="27"/>
  <c r="P28" i="27"/>
  <c r="O28" i="27"/>
  <c r="R28" i="27"/>
  <c r="L28" i="42"/>
  <c r="L28" i="46"/>
  <c r="R23" i="27"/>
  <c r="Q23" i="27"/>
  <c r="P23" i="27"/>
  <c r="O23" i="27"/>
  <c r="L23" i="46"/>
  <c r="L23" i="42"/>
  <c r="Q19" i="27"/>
  <c r="P19" i="27"/>
  <c r="O19" i="27"/>
  <c r="R19" i="27"/>
  <c r="L19" i="46"/>
  <c r="L19" i="42"/>
  <c r="Q14" i="27"/>
  <c r="P14" i="27"/>
  <c r="O14" i="27"/>
  <c r="R14" i="27"/>
  <c r="L14" i="46"/>
  <c r="L14" i="42"/>
  <c r="L7" i="22"/>
  <c r="L8" i="35"/>
  <c r="L8" i="27"/>
  <c r="L8" i="31"/>
  <c r="R9" i="27"/>
  <c r="Q9" i="27"/>
  <c r="P9" i="27"/>
  <c r="O9" i="27"/>
  <c r="L9" i="46"/>
  <c r="L9" i="42"/>
  <c r="AI9" i="26"/>
  <c r="AJ9" i="26"/>
  <c r="AG9" i="26"/>
  <c r="AH9" i="26"/>
  <c r="AE9" i="45"/>
  <c r="AE9" i="38"/>
  <c r="AH24" i="26"/>
  <c r="AI24" i="26"/>
  <c r="AJ24" i="26"/>
  <c r="AG24" i="26"/>
  <c r="AE24" i="45"/>
  <c r="AE24" i="38"/>
  <c r="R58" i="26"/>
  <c r="Q58" i="26"/>
  <c r="S58" i="26"/>
  <c r="P58" i="26"/>
  <c r="N58" i="45"/>
  <c r="N58" i="38"/>
  <c r="R54" i="26"/>
  <c r="S54" i="26"/>
  <c r="P54" i="26"/>
  <c r="Q54" i="26"/>
  <c r="N54" i="45"/>
  <c r="N54" i="38"/>
  <c r="N39" i="30"/>
  <c r="N39" i="34"/>
  <c r="S49" i="26"/>
  <c r="P49" i="26"/>
  <c r="Q49" i="26"/>
  <c r="R49" i="26"/>
  <c r="N49" i="45"/>
  <c r="N49" i="38"/>
  <c r="R42" i="26"/>
  <c r="S42" i="26"/>
  <c r="Q42" i="26"/>
  <c r="P42" i="26"/>
  <c r="N42" i="45"/>
  <c r="N42" i="38"/>
  <c r="R41" i="26"/>
  <c r="S41" i="26"/>
  <c r="Q41" i="26"/>
  <c r="P41" i="26"/>
  <c r="N41" i="45"/>
  <c r="N41" i="38"/>
  <c r="R38" i="26"/>
  <c r="Q38" i="26"/>
  <c r="S38" i="26"/>
  <c r="P38" i="26"/>
  <c r="N38" i="45"/>
  <c r="N38" i="38"/>
  <c r="R27" i="26"/>
  <c r="P27" i="26"/>
  <c r="S27" i="26"/>
  <c r="Q27" i="26"/>
  <c r="N27" i="45"/>
  <c r="N27" i="38"/>
  <c r="N7" i="21"/>
  <c r="N10" i="26"/>
  <c r="N8" i="34"/>
  <c r="N8" i="30"/>
  <c r="R11" i="26"/>
  <c r="S11" i="26"/>
  <c r="Q11" i="26"/>
  <c r="P11" i="26"/>
  <c r="N11" i="38"/>
  <c r="N11" i="45"/>
  <c r="L22" i="47"/>
  <c r="L22" i="43"/>
  <c r="L23" i="36"/>
  <c r="L23" i="28"/>
  <c r="L23" i="32"/>
  <c r="J13" i="32" l="1"/>
  <c r="J9" i="32"/>
  <c r="J9" i="36"/>
  <c r="J9" i="28"/>
  <c r="M9" i="47"/>
  <c r="M9" i="43"/>
  <c r="M23" i="55"/>
  <c r="J23" i="51"/>
  <c r="J23" i="55" s="1"/>
  <c r="Q22" i="55"/>
  <c r="P22" i="55"/>
  <c r="O22" i="55"/>
  <c r="R22" i="55"/>
  <c r="O48" i="44"/>
  <c r="P48" i="44"/>
  <c r="Q48" i="44"/>
  <c r="R48" i="44"/>
  <c r="O48" i="48"/>
  <c r="P48" i="48"/>
  <c r="Q48" i="48"/>
  <c r="R48" i="48"/>
  <c r="L51" i="44"/>
  <c r="R51" i="29"/>
  <c r="O51" i="29"/>
  <c r="L51" i="48"/>
  <c r="P51" i="29"/>
  <c r="Q51" i="29"/>
  <c r="P45" i="48"/>
  <c r="Q45" i="48"/>
  <c r="R45" i="48"/>
  <c r="O45" i="48"/>
  <c r="P45" i="44"/>
  <c r="Q45" i="44"/>
  <c r="R45" i="44"/>
  <c r="O45" i="44"/>
  <c r="P37" i="44"/>
  <c r="Q37" i="44"/>
  <c r="R37" i="44"/>
  <c r="O37" i="44"/>
  <c r="P37" i="48"/>
  <c r="Q37" i="48"/>
  <c r="R37" i="48"/>
  <c r="O37" i="48"/>
  <c r="L43" i="44"/>
  <c r="L43" i="48"/>
  <c r="Q43" i="29"/>
  <c r="R43" i="29"/>
  <c r="O43" i="29"/>
  <c r="P43" i="29"/>
  <c r="P31" i="48"/>
  <c r="Q31" i="48"/>
  <c r="R31" i="48"/>
  <c r="O31" i="48"/>
  <c r="P31" i="44"/>
  <c r="Q31" i="44"/>
  <c r="R31" i="44"/>
  <c r="O31" i="44"/>
  <c r="P25" i="48"/>
  <c r="Q25" i="48"/>
  <c r="R25" i="48"/>
  <c r="O25" i="48"/>
  <c r="P25" i="44"/>
  <c r="Q25" i="44"/>
  <c r="R25" i="44"/>
  <c r="O25" i="44"/>
  <c r="P20" i="44"/>
  <c r="Q20" i="44"/>
  <c r="R20" i="44"/>
  <c r="O20" i="44"/>
  <c r="P20" i="48"/>
  <c r="Q20" i="48"/>
  <c r="R20" i="48"/>
  <c r="O20" i="48"/>
  <c r="P15" i="48"/>
  <c r="Q15" i="48"/>
  <c r="R15" i="48"/>
  <c r="O15" i="48"/>
  <c r="P15" i="44"/>
  <c r="Q15" i="44"/>
  <c r="R15" i="44"/>
  <c r="O15" i="44"/>
  <c r="P9" i="29"/>
  <c r="Q9" i="29"/>
  <c r="R9" i="29"/>
  <c r="O9" i="29"/>
  <c r="L9" i="48"/>
  <c r="L9" i="44"/>
  <c r="L29" i="37"/>
  <c r="L29" i="33"/>
  <c r="L29" i="29"/>
  <c r="L52" i="25"/>
  <c r="L54" i="25" s="1"/>
  <c r="O10" i="44"/>
  <c r="P10" i="44"/>
  <c r="Q10" i="44"/>
  <c r="R10" i="44"/>
  <c r="O10" i="48"/>
  <c r="P10" i="48"/>
  <c r="Q10" i="48"/>
  <c r="R10" i="48"/>
  <c r="M22" i="36"/>
  <c r="M22" i="28"/>
  <c r="M22" i="47" s="1"/>
  <c r="J22" i="32"/>
  <c r="J22" i="28"/>
  <c r="J22" i="47" s="1"/>
  <c r="M22" i="32"/>
  <c r="M23" i="23"/>
  <c r="J23" i="23" s="1"/>
  <c r="J23" i="32" s="1"/>
  <c r="M14" i="47"/>
  <c r="M14" i="43"/>
  <c r="Q12" i="43"/>
  <c r="P12" i="43"/>
  <c r="O12" i="43"/>
  <c r="R12" i="43"/>
  <c r="J13" i="36"/>
  <c r="Q12" i="47"/>
  <c r="P12" i="47"/>
  <c r="O12" i="47"/>
  <c r="R12" i="47"/>
  <c r="R11" i="47"/>
  <c r="Q11" i="47"/>
  <c r="P11" i="47"/>
  <c r="O11" i="47"/>
  <c r="R10" i="28"/>
  <c r="Q10" i="28"/>
  <c r="P10" i="28"/>
  <c r="O10" i="28"/>
  <c r="J10" i="47"/>
  <c r="J10" i="43"/>
  <c r="R11" i="43"/>
  <c r="Q11" i="43"/>
  <c r="P11" i="43"/>
  <c r="O11" i="43"/>
  <c r="J13" i="47"/>
  <c r="R13" i="28"/>
  <c r="Q13" i="28"/>
  <c r="P13" i="28"/>
  <c r="O13" i="28"/>
  <c r="J13" i="43"/>
  <c r="R8" i="47"/>
  <c r="Q8" i="47"/>
  <c r="P8" i="47"/>
  <c r="O8" i="47"/>
  <c r="R8" i="43"/>
  <c r="Q8" i="43"/>
  <c r="P8" i="43"/>
  <c r="O8" i="43"/>
  <c r="P38" i="42"/>
  <c r="Q38" i="42"/>
  <c r="R38" i="42"/>
  <c r="O38" i="42"/>
  <c r="P38" i="46"/>
  <c r="Q38" i="46"/>
  <c r="R38" i="46"/>
  <c r="O38" i="46"/>
  <c r="O32" i="46"/>
  <c r="P32" i="46"/>
  <c r="Q32" i="46"/>
  <c r="R32" i="46"/>
  <c r="O32" i="42"/>
  <c r="P32" i="42"/>
  <c r="Q32" i="42"/>
  <c r="R32" i="42"/>
  <c r="P28" i="46"/>
  <c r="Q28" i="46"/>
  <c r="R28" i="46"/>
  <c r="O28" i="46"/>
  <c r="P28" i="42"/>
  <c r="Q28" i="42"/>
  <c r="R28" i="42"/>
  <c r="O28" i="42"/>
  <c r="O23" i="42"/>
  <c r="P23" i="42"/>
  <c r="Q23" i="42"/>
  <c r="R23" i="42"/>
  <c r="O23" i="46"/>
  <c r="P23" i="46"/>
  <c r="Q23" i="46"/>
  <c r="R23" i="46"/>
  <c r="O19" i="46"/>
  <c r="P19" i="46"/>
  <c r="Q19" i="46"/>
  <c r="R19" i="46"/>
  <c r="O19" i="42"/>
  <c r="P19" i="42"/>
  <c r="Q19" i="42"/>
  <c r="R19" i="42"/>
  <c r="P14" i="42"/>
  <c r="Q14" i="42"/>
  <c r="R14" i="42"/>
  <c r="O14" i="42"/>
  <c r="P14" i="46"/>
  <c r="Q14" i="46"/>
  <c r="R14" i="46"/>
  <c r="O14" i="46"/>
  <c r="R8" i="27"/>
  <c r="Q8" i="27"/>
  <c r="P8" i="27"/>
  <c r="O8" i="27"/>
  <c r="L8" i="42"/>
  <c r="L8" i="46"/>
  <c r="P9" i="42"/>
  <c r="Q9" i="42"/>
  <c r="R9" i="42"/>
  <c r="O9" i="42"/>
  <c r="P9" i="46"/>
  <c r="Q9" i="46"/>
  <c r="R9" i="46"/>
  <c r="O9" i="46"/>
  <c r="L31" i="22"/>
  <c r="L7" i="35"/>
  <c r="L7" i="27"/>
  <c r="L7" i="31"/>
  <c r="AI9" i="45"/>
  <c r="AJ9" i="45"/>
  <c r="AG9" i="45"/>
  <c r="AH9" i="45"/>
  <c r="AH24" i="38"/>
  <c r="AI24" i="38"/>
  <c r="AJ24" i="38"/>
  <c r="AG24" i="38"/>
  <c r="AH24" i="45"/>
  <c r="AI24" i="45"/>
  <c r="AJ24" i="45"/>
  <c r="AG24" i="45"/>
  <c r="AH9" i="38"/>
  <c r="AI9" i="38"/>
  <c r="AJ9" i="38"/>
  <c r="AG9" i="38"/>
  <c r="Q58" i="45"/>
  <c r="R58" i="45"/>
  <c r="S58" i="45"/>
  <c r="P58" i="45"/>
  <c r="Q58" i="38"/>
  <c r="R58" i="38"/>
  <c r="S58" i="38"/>
  <c r="P58" i="38"/>
  <c r="R54" i="45"/>
  <c r="S54" i="45"/>
  <c r="P54" i="45"/>
  <c r="Q54" i="45"/>
  <c r="R54" i="38"/>
  <c r="P54" i="38"/>
  <c r="S54" i="38"/>
  <c r="Q54" i="38"/>
  <c r="R49" i="45"/>
  <c r="P49" i="45"/>
  <c r="S49" i="45"/>
  <c r="Q49" i="45"/>
  <c r="Q49" i="38"/>
  <c r="R49" i="38"/>
  <c r="P49" i="38"/>
  <c r="S49" i="38"/>
  <c r="Q41" i="38"/>
  <c r="R41" i="38"/>
  <c r="P41" i="38"/>
  <c r="S41" i="38"/>
  <c r="Q41" i="45"/>
  <c r="R41" i="45"/>
  <c r="P41" i="45"/>
  <c r="S41" i="45"/>
  <c r="R42" i="38"/>
  <c r="S42" i="38"/>
  <c r="P42" i="38"/>
  <c r="Q42" i="38"/>
  <c r="R42" i="45"/>
  <c r="S42" i="45"/>
  <c r="P42" i="45"/>
  <c r="Q42" i="45"/>
  <c r="Q38" i="45"/>
  <c r="R38" i="45"/>
  <c r="S38" i="45"/>
  <c r="P38" i="45"/>
  <c r="Q38" i="38"/>
  <c r="R38" i="38"/>
  <c r="S38" i="38"/>
  <c r="P38" i="38"/>
  <c r="Q27" i="38"/>
  <c r="R27" i="38"/>
  <c r="S27" i="38"/>
  <c r="P27" i="38"/>
  <c r="Q27" i="45"/>
  <c r="R27" i="45"/>
  <c r="S27" i="45"/>
  <c r="P27" i="45"/>
  <c r="S11" i="38"/>
  <c r="P11" i="38"/>
  <c r="Q11" i="38"/>
  <c r="R11" i="38"/>
  <c r="S11" i="45"/>
  <c r="P11" i="45"/>
  <c r="Q11" i="45"/>
  <c r="R11" i="45"/>
  <c r="Q10" i="26"/>
  <c r="R10" i="26"/>
  <c r="P10" i="26"/>
  <c r="S10" i="26"/>
  <c r="N10" i="45"/>
  <c r="N10" i="38"/>
  <c r="N62" i="21"/>
  <c r="N9" i="26"/>
  <c r="N7" i="34"/>
  <c r="N7" i="30"/>
  <c r="AA24" i="21"/>
  <c r="L23" i="43"/>
  <c r="L23" i="47"/>
  <c r="J23" i="28" l="1"/>
  <c r="J23" i="47" s="1"/>
  <c r="M22" i="43"/>
  <c r="R9" i="28"/>
  <c r="J9" i="47"/>
  <c r="P9" i="28"/>
  <c r="Q9" i="28"/>
  <c r="J9" i="43"/>
  <c r="O9" i="28"/>
  <c r="O22" i="28"/>
  <c r="J23" i="36"/>
  <c r="Q22" i="28"/>
  <c r="M23" i="36"/>
  <c r="P22" i="28"/>
  <c r="M23" i="28"/>
  <c r="M23" i="43" s="1"/>
  <c r="J22" i="43"/>
  <c r="Q22" i="43" s="1"/>
  <c r="R22" i="28"/>
  <c r="R23" i="55"/>
  <c r="Q23" i="55"/>
  <c r="P23" i="55"/>
  <c r="O23" i="55"/>
  <c r="O51" i="48"/>
  <c r="P51" i="48"/>
  <c r="Q51" i="48"/>
  <c r="R51" i="48"/>
  <c r="R51" i="44"/>
  <c r="O51" i="44"/>
  <c r="P51" i="44"/>
  <c r="Q51" i="44"/>
  <c r="R43" i="48"/>
  <c r="P43" i="48"/>
  <c r="Q43" i="48"/>
  <c r="O43" i="48"/>
  <c r="R43" i="44"/>
  <c r="Q43" i="44"/>
  <c r="O43" i="44"/>
  <c r="P43" i="44"/>
  <c r="L52" i="29"/>
  <c r="L52" i="37"/>
  <c r="L52" i="33"/>
  <c r="P9" i="44"/>
  <c r="Q9" i="44"/>
  <c r="R9" i="44"/>
  <c r="O9" i="44"/>
  <c r="L29" i="44"/>
  <c r="R29" i="29"/>
  <c r="P29" i="29"/>
  <c r="L29" i="48"/>
  <c r="Q29" i="29"/>
  <c r="O29" i="29"/>
  <c r="P9" i="48"/>
  <c r="Q9" i="48"/>
  <c r="R9" i="48"/>
  <c r="O9" i="48"/>
  <c r="M23" i="32"/>
  <c r="R10" i="47"/>
  <c r="Q10" i="47"/>
  <c r="P10" i="47"/>
  <c r="O10" i="47"/>
  <c r="R10" i="43"/>
  <c r="Q10" i="43"/>
  <c r="P10" i="43"/>
  <c r="O10" i="43"/>
  <c r="R13" i="43"/>
  <c r="O13" i="43"/>
  <c r="Q13" i="43"/>
  <c r="P13" i="43"/>
  <c r="R13" i="47"/>
  <c r="O13" i="47"/>
  <c r="Q13" i="47"/>
  <c r="P13" i="47"/>
  <c r="L41" i="22"/>
  <c r="L31" i="27"/>
  <c r="L31" i="31"/>
  <c r="L31" i="35"/>
  <c r="P8" i="46"/>
  <c r="Q8" i="46"/>
  <c r="R8" i="46"/>
  <c r="O8" i="46"/>
  <c r="P7" i="27"/>
  <c r="Q7" i="27"/>
  <c r="R7" i="27"/>
  <c r="O7" i="27"/>
  <c r="L7" i="46"/>
  <c r="L7" i="42"/>
  <c r="P8" i="42"/>
  <c r="Q8" i="42"/>
  <c r="R8" i="42"/>
  <c r="O8" i="42"/>
  <c r="R9" i="26"/>
  <c r="S9" i="26"/>
  <c r="Q9" i="26"/>
  <c r="P9" i="26"/>
  <c r="N9" i="45"/>
  <c r="N9" i="38"/>
  <c r="AE26" i="26"/>
  <c r="AA24" i="34"/>
  <c r="AA24" i="30"/>
  <c r="N64" i="26"/>
  <c r="N62" i="34"/>
  <c r="N62" i="30"/>
  <c r="AA61" i="21"/>
  <c r="R10" i="38"/>
  <c r="P10" i="38"/>
  <c r="S10" i="38"/>
  <c r="Q10" i="38"/>
  <c r="R10" i="45"/>
  <c r="P10" i="45"/>
  <c r="S10" i="45"/>
  <c r="Q10" i="45"/>
  <c r="R22" i="47"/>
  <c r="O22" i="47"/>
  <c r="Q22" i="47"/>
  <c r="P22" i="47"/>
  <c r="R23" i="28"/>
  <c r="O23" i="28"/>
  <c r="J23" i="43"/>
  <c r="Q23" i="28" l="1"/>
  <c r="P23" i="28"/>
  <c r="P9" i="47"/>
  <c r="R9" i="47"/>
  <c r="Q9" i="47"/>
  <c r="O9" i="47"/>
  <c r="O9" i="43"/>
  <c r="P9" i="43"/>
  <c r="R9" i="43"/>
  <c r="Q9" i="43"/>
  <c r="O22" i="43"/>
  <c r="R22" i="43"/>
  <c r="P22" i="43"/>
  <c r="M23" i="47"/>
  <c r="O29" i="48"/>
  <c r="Q29" i="48"/>
  <c r="R29" i="48"/>
  <c r="P29" i="48"/>
  <c r="Q52" i="29"/>
  <c r="R52" i="29"/>
  <c r="O52" i="29"/>
  <c r="L52" i="44"/>
  <c r="P52" i="29"/>
  <c r="L52" i="48"/>
  <c r="R29" i="44"/>
  <c r="P29" i="44"/>
  <c r="Q29" i="44"/>
  <c r="O29" i="44"/>
  <c r="L54" i="29"/>
  <c r="L54" i="37"/>
  <c r="L54" i="33"/>
  <c r="P7" i="42"/>
  <c r="Q7" i="42"/>
  <c r="R7" i="42"/>
  <c r="O7" i="42"/>
  <c r="L31" i="46"/>
  <c r="O31" i="27"/>
  <c r="P31" i="27"/>
  <c r="Q31" i="27"/>
  <c r="R31" i="27"/>
  <c r="L31" i="42"/>
  <c r="Q7" i="46"/>
  <c r="R7" i="46"/>
  <c r="O7" i="46"/>
  <c r="P7" i="46"/>
  <c r="L41" i="35"/>
  <c r="L41" i="31"/>
  <c r="L41" i="27"/>
  <c r="AG26" i="26"/>
  <c r="AH26" i="26"/>
  <c r="AI26" i="26"/>
  <c r="AJ26" i="26"/>
  <c r="AE26" i="38"/>
  <c r="AE26" i="45"/>
  <c r="P64" i="26"/>
  <c r="R64" i="26"/>
  <c r="Q64" i="26"/>
  <c r="S64" i="26"/>
  <c r="N64" i="45"/>
  <c r="N64" i="38"/>
  <c r="Q9" i="38"/>
  <c r="R9" i="38"/>
  <c r="S9" i="38"/>
  <c r="P9" i="38"/>
  <c r="AE63" i="26"/>
  <c r="AA61" i="34"/>
  <c r="AA61" i="30"/>
  <c r="AA62" i="21"/>
  <c r="AA25" i="21"/>
  <c r="Q9" i="45"/>
  <c r="R9" i="45"/>
  <c r="S9" i="45"/>
  <c r="P9" i="45"/>
  <c r="R23" i="43"/>
  <c r="Q23" i="43"/>
  <c r="O23" i="43"/>
  <c r="P23" i="43"/>
  <c r="R23" i="47"/>
  <c r="Q23" i="47"/>
  <c r="P23" i="47"/>
  <c r="O23" i="47"/>
  <c r="R54" i="29" l="1"/>
  <c r="L54" i="44"/>
  <c r="P54" i="29"/>
  <c r="Q54" i="29"/>
  <c r="O54" i="29"/>
  <c r="L54" i="48"/>
  <c r="R52" i="44"/>
  <c r="O52" i="44"/>
  <c r="P52" i="44"/>
  <c r="Q52" i="44"/>
  <c r="Q52" i="48"/>
  <c r="O52" i="48"/>
  <c r="P52" i="48"/>
  <c r="R52" i="48"/>
  <c r="R31" i="42"/>
  <c r="Q31" i="42"/>
  <c r="O31" i="42"/>
  <c r="P31" i="42"/>
  <c r="R41" i="27"/>
  <c r="L41" i="42"/>
  <c r="Q41" i="27"/>
  <c r="L41" i="46"/>
  <c r="P41" i="27"/>
  <c r="O41" i="27"/>
  <c r="R31" i="46"/>
  <c r="Q31" i="46"/>
  <c r="O31" i="46"/>
  <c r="P31" i="46"/>
  <c r="AG26" i="45"/>
  <c r="AH26" i="45"/>
  <c r="AI26" i="45"/>
  <c r="AJ26" i="45"/>
  <c r="AA25" i="34"/>
  <c r="AE27" i="26"/>
  <c r="AA25" i="30"/>
  <c r="AG26" i="38"/>
  <c r="AH26" i="38"/>
  <c r="AI26" i="38"/>
  <c r="AJ26" i="38"/>
  <c r="AA62" i="34"/>
  <c r="AA62" i="30"/>
  <c r="AE64" i="26"/>
  <c r="Q64" i="38"/>
  <c r="R64" i="38"/>
  <c r="P64" i="38"/>
  <c r="S64" i="38"/>
  <c r="AH63" i="26"/>
  <c r="AI63" i="26"/>
  <c r="AJ63" i="26"/>
  <c r="AG63" i="26"/>
  <c r="AE63" i="38"/>
  <c r="AE63" i="45"/>
  <c r="Q64" i="45"/>
  <c r="R64" i="45"/>
  <c r="P64" i="45"/>
  <c r="S64" i="45"/>
  <c r="P54" i="48" l="1"/>
  <c r="Q54" i="48"/>
  <c r="O54" i="48"/>
  <c r="R54" i="48"/>
  <c r="R54" i="44"/>
  <c r="Q54" i="44"/>
  <c r="O54" i="44"/>
  <c r="P54" i="44"/>
  <c r="R41" i="46"/>
  <c r="Q41" i="46"/>
  <c r="O41" i="46"/>
  <c r="P41" i="46"/>
  <c r="P41" i="42"/>
  <c r="Q41" i="42"/>
  <c r="O41" i="42"/>
  <c r="R41" i="42"/>
  <c r="AH63" i="45"/>
  <c r="AI63" i="45"/>
  <c r="AJ63" i="45"/>
  <c r="AG63" i="45"/>
  <c r="AH63" i="38"/>
  <c r="AI63" i="38"/>
  <c r="AJ63" i="38"/>
  <c r="AG63" i="38"/>
  <c r="AI64" i="26"/>
  <c r="AJ64" i="26"/>
  <c r="AG64" i="26"/>
  <c r="AH64" i="26"/>
  <c r="AE64" i="38"/>
  <c r="AE64" i="45"/>
  <c r="AG27" i="26"/>
  <c r="AH27" i="26"/>
  <c r="AI27" i="26"/>
  <c r="AJ27" i="26"/>
  <c r="AE27" i="38"/>
  <c r="AE27" i="45"/>
  <c r="AG27" i="45" l="1"/>
  <c r="AH27" i="45"/>
  <c r="AI27" i="45"/>
  <c r="AJ27" i="45"/>
  <c r="AG27" i="38"/>
  <c r="AH27" i="38"/>
  <c r="AI27" i="38"/>
  <c r="AJ27" i="38"/>
  <c r="AG64" i="45"/>
  <c r="AH64" i="45"/>
  <c r="AI64" i="45"/>
  <c r="AJ64" i="45"/>
  <c r="AI64" i="38"/>
  <c r="AJ64" i="38"/>
  <c r="AG64" i="38"/>
  <c r="AH64" i="38"/>
  <c r="L56" i="29"/>
  <c r="P56" i="29" s="1"/>
  <c r="L56" i="37"/>
  <c r="L56" i="33"/>
  <c r="L58" i="25"/>
  <c r="L58" i="33" s="1"/>
  <c r="L59" i="25" l="1"/>
  <c r="L59" i="29" s="1"/>
  <c r="O59" i="29" s="1"/>
  <c r="L58" i="29"/>
  <c r="Q58" i="29" s="1"/>
  <c r="L56" i="48"/>
  <c r="R56" i="48" s="1"/>
  <c r="L56" i="44"/>
  <c r="R56" i="29"/>
  <c r="R58" i="29"/>
  <c r="O56" i="29"/>
  <c r="P56" i="44"/>
  <c r="L58" i="48"/>
  <c r="O58" i="29"/>
  <c r="Q56" i="29"/>
  <c r="L58" i="37"/>
  <c r="P58" i="29"/>
  <c r="L58" i="44"/>
  <c r="P59" i="29" l="1"/>
  <c r="L59" i="37"/>
  <c r="L59" i="33"/>
  <c r="L59" i="48"/>
  <c r="P59" i="48" s="1"/>
  <c r="Q59" i="29"/>
  <c r="L59" i="44"/>
  <c r="R59" i="44" s="1"/>
  <c r="R59" i="29"/>
  <c r="Q56" i="48"/>
  <c r="P56" i="48"/>
  <c r="O56" i="48"/>
  <c r="Q56" i="44"/>
  <c r="O56" i="44"/>
  <c r="R56" i="44"/>
  <c r="Q58" i="44"/>
  <c r="O58" i="44"/>
  <c r="R58" i="44"/>
  <c r="P58" i="44"/>
  <c r="P59" i="44"/>
  <c r="Q58" i="48"/>
  <c r="P58" i="48"/>
  <c r="R58" i="48"/>
  <c r="O58" i="48"/>
  <c r="R59" i="48"/>
  <c r="Q59" i="48" l="1"/>
  <c r="O59" i="48"/>
  <c r="O59" i="44"/>
  <c r="Q59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P6" authorId="0" shapeId="0" xr:uid="{00000000-0006-0000-0C00-000001000000}">
      <text>
        <r>
          <rPr>
            <sz val="9"/>
            <color indexed="81"/>
            <rFont val="MS P ゴシック"/>
            <family val="3"/>
            <charset val="128"/>
          </rPr>
          <t>構成団体名記入</t>
        </r>
      </text>
    </comment>
    <comment ref="P7" authorId="0" shapeId="0" xr:uid="{00000000-0006-0000-0C00-000002000000}">
      <text>
        <r>
          <rPr>
            <sz val="9"/>
            <color indexed="81"/>
            <rFont val="MS P ゴシック"/>
            <family val="3"/>
            <charset val="128"/>
          </rPr>
          <t>負担割合記入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P6" authorId="0" shapeId="0" xr:uid="{00000000-0006-0000-1C00-000001000000}">
      <text>
        <r>
          <rPr>
            <sz val="9"/>
            <color indexed="81"/>
            <rFont val="MS P ゴシック"/>
            <family val="3"/>
            <charset val="128"/>
          </rPr>
          <t>構成団体名記入</t>
        </r>
      </text>
    </comment>
    <comment ref="P7" authorId="0" shapeId="0" xr:uid="{00000000-0006-0000-1C00-000002000000}">
      <text>
        <r>
          <rPr>
            <sz val="9"/>
            <color indexed="81"/>
            <rFont val="MS P ゴシック"/>
            <family val="3"/>
            <charset val="128"/>
          </rPr>
          <t>負担割合記入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P6" authorId="0" shapeId="0" xr:uid="{00000000-0006-0000-2D00-000001000000}">
      <text>
        <r>
          <rPr>
            <sz val="9"/>
            <color indexed="81"/>
            <rFont val="MS P ゴシック"/>
            <family val="3"/>
            <charset val="128"/>
          </rPr>
          <t>構成団体名記入</t>
        </r>
      </text>
    </comment>
    <comment ref="P7" authorId="0" shapeId="0" xr:uid="{00000000-0006-0000-2D00-000002000000}">
      <text>
        <r>
          <rPr>
            <sz val="9"/>
            <color indexed="81"/>
            <rFont val="MS P ゴシック"/>
            <family val="3"/>
            <charset val="128"/>
          </rPr>
          <t>負担割合記入</t>
        </r>
      </text>
    </comment>
  </commentList>
</comments>
</file>

<file path=xl/sharedStrings.xml><?xml version="1.0" encoding="utf-8"?>
<sst xmlns="http://schemas.openxmlformats.org/spreadsheetml/2006/main" count="3020" uniqueCount="255">
  <si>
    <t>貸借対照表</t>
    <rPh sb="0" eb="2">
      <t>タイシャク</t>
    </rPh>
    <rPh sb="2" eb="5">
      <t>タイショウヒョウ</t>
    </rPh>
    <phoneticPr fontId="3"/>
  </si>
  <si>
    <t>（単位：　　）</t>
    <rPh sb="1" eb="3">
      <t>タンイ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</si>
  <si>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</si>
  <si>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</si>
  <si>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</si>
  <si>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</si>
  <si>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</si>
  <si>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</si>
  <si>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</si>
  <si>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</si>
  <si>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</si>
  <si>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</si>
  <si>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</si>
  <si>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</si>
  <si>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</si>
  <si>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</si>
  <si>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</si>
  <si>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</si>
  <si>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</si>
  <si>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</si>
  <si>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</si>
  <si>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</si>
  <si>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</si>
  <si>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</si>
  <si>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</si>
  <si>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</si>
  <si>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</si>
  <si>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</si>
  <si>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</si>
  <si>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</si>
  <si>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</si>
  <si>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</si>
  <si>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</si>
  <si>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</si>
  <si>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</si>
  <si>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</si>
  <si>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</si>
  <si>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</si>
  <si>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</si>
  <si>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</si>
  <si>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</si>
  <si>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</si>
  <si>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</si>
  <si>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</si>
  <si>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</si>
  <si>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</si>
  <si>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</si>
  <si>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</si>
  <si>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</si>
  <si>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</si>
  <si>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</si>
  <si>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</si>
  <si>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</si>
  <si>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</si>
  <si>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</si>
  <si>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</si>
  <si>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</si>
  <si>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</si>
  <si>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</si>
  <si>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</si>
  <si>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</si>
  <si>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</si>
  <si>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</si>
  <si>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</si>
  <si>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自　平成　　年　　月　　日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</si>
  <si>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</si>
  <si>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</si>
  <si>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</si>
  <si>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</si>
  <si>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</si>
  <si>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</si>
  <si>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</si>
  <si>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</si>
  <si>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</si>
  <si>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</si>
  <si>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</si>
  <si>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</si>
  <si>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</si>
  <si>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</si>
  <si>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</si>
  <si>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</si>
  <si>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</si>
  <si>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</si>
  <si>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</si>
  <si>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</si>
  <si>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</si>
  <si>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</si>
  <si>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</si>
  <si>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</si>
  <si>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</si>
  <si>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</si>
  <si>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</si>
  <si>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</si>
  <si>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</si>
  <si>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</si>
  <si>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</si>
  <si>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</si>
  <si>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</si>
  <si>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</si>
  <si>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</si>
  <si>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</si>
  <si>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</si>
  <si>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</si>
  <si>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</si>
  <si>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</si>
  <si>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</si>
  <si>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</si>
  <si>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</si>
  <si>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</si>
  <si>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</si>
  <si>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</si>
  <si>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【様式第２号及び第３号（結合）】</t>
    <rPh sb="1" eb="3">
      <t>ヨウシキ</t>
    </rPh>
    <rPh sb="3" eb="4">
      <t>ダイ</t>
    </rPh>
    <rPh sb="5" eb="6">
      <t>ゴウ</t>
    </rPh>
    <rPh sb="6" eb="7">
      <t>オヨ</t>
    </rPh>
    <rPh sb="8" eb="9">
      <t>ダイ</t>
    </rPh>
    <rPh sb="10" eb="11">
      <t>ゴウ</t>
    </rPh>
    <rPh sb="12" eb="14">
      <t>ケツゴウ</t>
    </rPh>
    <phoneticPr fontId="3"/>
  </si>
  <si>
    <t>行政コスト及び純資産変動計算書</t>
    <rPh sb="0" eb="2">
      <t>ギョウセイ</t>
    </rPh>
    <rPh sb="5" eb="6">
      <t>オヨ</t>
    </rPh>
    <rPh sb="7" eb="10">
      <t>ジュンシサン</t>
    </rPh>
    <rPh sb="10" eb="12">
      <t>ヘンドウ</t>
    </rPh>
    <rPh sb="12" eb="15">
      <t>ケイサンショ</t>
    </rPh>
    <phoneticPr fontId="3"/>
  </si>
  <si>
    <t>経常費用</t>
    <rPh sb="0" eb="2">
      <t>ケイジョウ</t>
    </rPh>
    <rPh sb="2" eb="4">
      <t>ヒヨウ</t>
    </rPh>
    <phoneticPr fontId="3"/>
  </si>
  <si>
    <t>業務費用</t>
    <rPh sb="0" eb="2">
      <t>ギョウム</t>
    </rPh>
    <rPh sb="2" eb="4">
      <t>ヒヨウ</t>
    </rPh>
    <phoneticPr fontId="3"/>
  </si>
  <si>
    <r>
      <rPr>
        <sz val="9"/>
        <color indexed="8"/>
        <rFont val="ＭＳ Ｐゴシック"/>
        <family val="3"/>
        <charset val="128"/>
      </rPr>
      <t>職員</t>
    </r>
    <r>
      <rPr>
        <sz val="9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</si>
  <si>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その他の業務費用</t>
    <rPh sb="2" eb="3">
      <t>タ</t>
    </rPh>
    <rPh sb="4" eb="6">
      <t>ギョウム</t>
    </rPh>
    <rPh sb="6" eb="8">
      <t>ヒヨウ</t>
    </rPh>
    <phoneticPr fontId="3"/>
  </si>
  <si>
    <r>
      <t>臨時</t>
    </r>
    <r>
      <rPr>
        <sz val="9"/>
        <color indexed="8"/>
        <rFont val="ＭＳ Ｐゴシック"/>
        <family val="3"/>
        <charset val="128"/>
      </rPr>
      <t>利益</t>
    </r>
    <rPh sb="0" eb="2">
      <t>リンジ</t>
    </rPh>
    <rPh sb="2" eb="4">
      <t>リエキ</t>
    </rPh>
    <phoneticPr fontId="3"/>
  </si>
  <si>
    <t>余剰分（不足分）</t>
    <rPh sb="0" eb="3">
      <t>ヨジョウブン</t>
    </rPh>
    <rPh sb="4" eb="6">
      <t>フソク</t>
    </rPh>
    <rPh sb="6" eb="7">
      <t>ブン</t>
    </rPh>
    <phoneticPr fontId="3"/>
  </si>
  <si>
    <t>固定資産等の変動（内部変動）</t>
    <rPh sb="9" eb="11">
      <t>ナイブ</t>
    </rPh>
    <rPh sb="11" eb="13">
      <t>ヘンドウ</t>
    </rPh>
    <phoneticPr fontId="3"/>
  </si>
  <si>
    <t>無償所管換等</t>
    <rPh sb="0" eb="2">
      <t>ムショウ</t>
    </rPh>
    <rPh sb="2" eb="4">
      <t>ショカン</t>
    </rPh>
    <rPh sb="4" eb="5">
      <t>ガ</t>
    </rPh>
    <rPh sb="5" eb="6">
      <t>ナド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</si>
  <si>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</si>
  <si>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</si>
  <si>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</si>
  <si>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</si>
  <si>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</si>
  <si>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</si>
  <si>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</si>
  <si>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</si>
  <si>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</si>
  <si>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</si>
  <si>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</si>
  <si>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</si>
  <si>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</si>
  <si>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</si>
  <si>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</si>
  <si>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</si>
  <si>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</si>
  <si>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</si>
  <si>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</si>
  <si>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</si>
  <si>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</si>
  <si>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</si>
  <si>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</si>
  <si>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</si>
  <si>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</si>
  <si>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</si>
  <si>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</si>
  <si>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</si>
  <si>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</si>
  <si>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</si>
  <si>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</si>
  <si>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</si>
  <si>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</si>
  <si>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</si>
  <si>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</si>
  <si>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</si>
  <si>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</si>
  <si>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</si>
  <si>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</si>
  <si>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</si>
  <si>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</si>
  <si>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</si>
  <si>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</si>
  <si>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</si>
  <si>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</si>
  <si>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</si>
  <si>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</si>
  <si>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</si>
  <si>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</si>
  <si>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</si>
  <si>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</si>
  <si>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</si>
  <si>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</si>
  <si>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</si>
  <si>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投資損失引当金</t>
    <phoneticPr fontId="3"/>
  </si>
  <si>
    <t>至　平成　　年　　月　　日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</si>
  <si>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</si>
  <si>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</si>
  <si>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</si>
  <si>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</si>
  <si>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　</t>
    <phoneticPr fontId="3"/>
  </si>
  <si>
    <t>その他</t>
    <phoneticPr fontId="3"/>
  </si>
  <si>
    <t>固定資産等形成分</t>
    <phoneticPr fontId="3"/>
  </si>
  <si>
    <t>純行政コスト</t>
    <phoneticPr fontId="3"/>
  </si>
  <si>
    <t>国県等補助金</t>
    <phoneticPr fontId="3"/>
  </si>
  <si>
    <t>本年度差額</t>
    <phoneticPr fontId="3"/>
  </si>
  <si>
    <t>本年度純資産変動額</t>
    <phoneticPr fontId="3"/>
  </si>
  <si>
    <t>本年度末純資産残高</t>
    <phoneticPr fontId="3"/>
  </si>
  <si>
    <t>（単位：円）</t>
    <rPh sb="1" eb="3">
      <t>タンイ</t>
    </rPh>
    <rPh sb="4" eb="5">
      <t>エン</t>
    </rPh>
    <phoneticPr fontId="3"/>
  </si>
  <si>
    <t>(単位：円）</t>
    <rPh sb="4" eb="5">
      <t>エン</t>
    </rPh>
    <phoneticPr fontId="3"/>
  </si>
  <si>
    <t>負担割合に基づく按分額</t>
    <rPh sb="0" eb="2">
      <t>フタン</t>
    </rPh>
    <rPh sb="2" eb="4">
      <t>ワリアイ</t>
    </rPh>
    <rPh sb="5" eb="6">
      <t>モト</t>
    </rPh>
    <rPh sb="8" eb="10">
      <t>アンブン</t>
    </rPh>
    <rPh sb="10" eb="11">
      <t>ガク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</si>
  <si>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</si>
  <si>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(単位：千円）</t>
    <rPh sb="4" eb="5">
      <t>セン</t>
    </rPh>
    <rPh sb="5" eb="6">
      <t>エン</t>
    </rPh>
    <phoneticPr fontId="3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</si>
  <si>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3"/>
  </si>
  <si>
    <t>(単位：百万円）</t>
    <rPh sb="4" eb="5">
      <t>ヒャク</t>
    </rPh>
    <rPh sb="5" eb="6">
      <t>マン</t>
    </rPh>
    <rPh sb="6" eb="7">
      <t>エン</t>
    </rPh>
    <phoneticPr fontId="3"/>
  </si>
  <si>
    <t>（平成29年03月31日現在）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phoneticPr fontId="3"/>
  </si>
  <si>
    <t>自　平成28年04月01日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3"/>
  </si>
  <si>
    <t>至　平成29年03月31日</t>
    <phoneticPr fontId="3"/>
  </si>
  <si>
    <t>至　　平成29年03月31日</t>
    <rPh sb="0" eb="1">
      <t>イタ</t>
    </rPh>
    <rPh sb="3" eb="5">
      <t>ヘイセイ</t>
    </rPh>
    <rPh sb="7" eb="8">
      <t>ネン</t>
    </rPh>
    <rPh sb="10" eb="11">
      <t>ツキ</t>
    </rPh>
    <rPh sb="13" eb="14">
      <t>ニチ</t>
    </rPh>
    <phoneticPr fontId="3"/>
  </si>
  <si>
    <t>自　　平成28年04月01日</t>
    <rPh sb="0" eb="1">
      <t>ジ</t>
    </rPh>
    <rPh sb="3" eb="5">
      <t>ヘイセイ</t>
    </rPh>
    <rPh sb="7" eb="8">
      <t>ネン</t>
    </rPh>
    <rPh sb="10" eb="11">
      <t>ツキ</t>
    </rPh>
    <rPh sb="13" eb="14">
      <t>ニチ</t>
    </rPh>
    <phoneticPr fontId="3"/>
  </si>
  <si>
    <t>自　　平成28年04月01日</t>
    <rPh sb="0" eb="1">
      <t>ジ</t>
    </rPh>
    <rPh sb="3" eb="5">
      <t>ヘイセイ</t>
    </rPh>
    <rPh sb="7" eb="8">
      <t>ネン</t>
    </rPh>
    <rPh sb="10" eb="11">
      <t>ガツ</t>
    </rPh>
    <rPh sb="13" eb="14">
      <t>ニチ</t>
    </rPh>
    <phoneticPr fontId="3"/>
  </si>
  <si>
    <t>船舶</t>
    <phoneticPr fontId="3"/>
  </si>
  <si>
    <t>その他</t>
    <phoneticPr fontId="3"/>
  </si>
  <si>
    <t>投資損失引当金</t>
    <phoneticPr fontId="3"/>
  </si>
  <si>
    <t>経常費用</t>
    <phoneticPr fontId="3"/>
  </si>
  <si>
    <t>業務費用</t>
    <phoneticPr fontId="3"/>
  </si>
  <si>
    <t>業務費用</t>
    <phoneticPr fontId="3"/>
  </si>
  <si>
    <t>　</t>
    <phoneticPr fontId="3"/>
  </si>
  <si>
    <t>その他</t>
    <phoneticPr fontId="3"/>
  </si>
  <si>
    <t>船舶</t>
    <phoneticPr fontId="3"/>
  </si>
  <si>
    <t>船舶減価償却累計額</t>
    <phoneticPr fontId="3"/>
  </si>
  <si>
    <t>投資損失引当金</t>
    <phoneticPr fontId="3"/>
  </si>
  <si>
    <t>経常費用</t>
    <phoneticPr fontId="3"/>
  </si>
  <si>
    <t>至　平成29年03月31日</t>
    <phoneticPr fontId="3"/>
  </si>
  <si>
    <t>連結貸借対照表</t>
    <rPh sb="0" eb="2">
      <t>レンケツ</t>
    </rPh>
    <rPh sb="2" eb="4">
      <t>タイシャク</t>
    </rPh>
    <rPh sb="4" eb="7">
      <t>タイショウヒョウ</t>
    </rPh>
    <phoneticPr fontId="3"/>
  </si>
  <si>
    <t>連結行政コスト計算書</t>
    <rPh sb="2" eb="4">
      <t>ギョウセイ</t>
    </rPh>
    <rPh sb="7" eb="10">
      <t>ケイサンショ</t>
    </rPh>
    <phoneticPr fontId="3"/>
  </si>
  <si>
    <t>連結純資産変動計算書</t>
    <rPh sb="2" eb="5">
      <t>ジュンシサン</t>
    </rPh>
    <rPh sb="5" eb="7">
      <t>ヘンドウ</t>
    </rPh>
    <rPh sb="7" eb="10">
      <t>ケイサンショ</t>
    </rPh>
    <phoneticPr fontId="3"/>
  </si>
  <si>
    <t>連結資金収支計算書</t>
    <rPh sb="2" eb="4">
      <t>シキン</t>
    </rPh>
    <rPh sb="4" eb="6">
      <t>シュウシ</t>
    </rPh>
    <rPh sb="6" eb="9">
      <t>ケイサンショ</t>
    </rPh>
    <phoneticPr fontId="3"/>
  </si>
  <si>
    <t>連結貸借対照表</t>
    <rPh sb="2" eb="4">
      <t>タイシャク</t>
    </rPh>
    <rPh sb="4" eb="7">
      <t>タイショウヒョウ</t>
    </rPh>
    <phoneticPr fontId="3"/>
  </si>
  <si>
    <t>退職給付債務</t>
    <rPh sb="0" eb="2">
      <t>タイショク</t>
    </rPh>
    <rPh sb="2" eb="4">
      <t>キュウフ</t>
    </rPh>
    <rPh sb="4" eb="6">
      <t>サイム</t>
    </rPh>
    <phoneticPr fontId="3"/>
  </si>
  <si>
    <t>年金積立金</t>
    <rPh sb="0" eb="2">
      <t>ネンキン</t>
    </rPh>
    <rPh sb="2" eb="4">
      <t>ツミタテ</t>
    </rPh>
    <rPh sb="4" eb="5">
      <t>キン</t>
    </rPh>
    <phoneticPr fontId="3"/>
  </si>
  <si>
    <t>H28年度期首</t>
    <rPh sb="3" eb="5">
      <t>ネンド</t>
    </rPh>
    <rPh sb="5" eb="7">
      <t>キシュ</t>
    </rPh>
    <phoneticPr fontId="3"/>
  </si>
  <si>
    <t>H28年度期末</t>
    <rPh sb="3" eb="5">
      <t>ネンド</t>
    </rPh>
    <rPh sb="5" eb="7">
      <t>キマツ</t>
    </rPh>
    <phoneticPr fontId="3"/>
  </si>
  <si>
    <t>固定資産等形成分</t>
    <rPh sb="0" eb="2">
      <t>コテイ</t>
    </rPh>
    <rPh sb="2" eb="4">
      <t>シサン</t>
    </rPh>
    <rPh sb="4" eb="5">
      <t>トウ</t>
    </rPh>
    <rPh sb="5" eb="7">
      <t>ケイセイ</t>
    </rPh>
    <rPh sb="7" eb="8">
      <t>ブン</t>
    </rPh>
    <phoneticPr fontId="3"/>
  </si>
  <si>
    <t>余剰分</t>
    <rPh sb="0" eb="3">
      <t>ヨジョウブン</t>
    </rPh>
    <phoneticPr fontId="3"/>
  </si>
  <si>
    <t>←前期純資産と合致</t>
    <rPh sb="1" eb="3">
      <t>ゼンキ</t>
    </rPh>
    <rPh sb="3" eb="6">
      <t>ジュンシサン</t>
    </rPh>
    <rPh sb="7" eb="9">
      <t>ガッチ</t>
    </rPh>
    <phoneticPr fontId="3"/>
  </si>
  <si>
    <t>財政調整基金（参考）</t>
    <rPh sb="0" eb="2">
      <t>ザイセイ</t>
    </rPh>
    <rPh sb="2" eb="4">
      <t>チョウセイ</t>
    </rPh>
    <rPh sb="4" eb="6">
      <t>キキン</t>
    </rPh>
    <rPh sb="7" eb="9">
      <t>サンコウ</t>
    </rPh>
    <phoneticPr fontId="3"/>
  </si>
  <si>
    <t>流動負債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</si>
  <si>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</si>
  <si>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</si>
  <si>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</si>
  <si>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</si>
  <si>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その他</t>
    <phoneticPr fontId="3"/>
  </si>
  <si>
    <t>　</t>
    <phoneticPr fontId="3"/>
  </si>
  <si>
    <t>業務費用</t>
    <phoneticPr fontId="3"/>
  </si>
  <si>
    <t>経常費用</t>
    <phoneticPr fontId="3"/>
  </si>
  <si>
    <t>投資損失引当金</t>
    <phoneticPr fontId="3"/>
  </si>
  <si>
    <t>預り金</t>
    <phoneticPr fontId="3"/>
  </si>
  <si>
    <t>浮標等減価償却累計額</t>
    <phoneticPr fontId="3"/>
  </si>
  <si>
    <t>流動負債</t>
    <phoneticPr fontId="3"/>
  </si>
  <si>
    <t>その他</t>
    <phoneticPr fontId="3"/>
  </si>
  <si>
    <t>預り金</t>
    <phoneticPr fontId="3"/>
  </si>
  <si>
    <t>浮標等減価償却累計額</t>
    <phoneticPr fontId="3"/>
  </si>
  <si>
    <t>船舶減価償却累計額</t>
    <phoneticPr fontId="3"/>
  </si>
  <si>
    <t>船舶</t>
    <phoneticPr fontId="3"/>
  </si>
  <si>
    <t>投資損失引当金</t>
    <phoneticPr fontId="3"/>
  </si>
  <si>
    <t>預り金</t>
    <phoneticPr fontId="3"/>
  </si>
  <si>
    <t>浮標等減価償却累計額</t>
    <phoneticPr fontId="3"/>
  </si>
  <si>
    <t>船舶</t>
    <phoneticPr fontId="3"/>
  </si>
  <si>
    <t>流動負債</t>
    <phoneticPr fontId="3"/>
  </si>
  <si>
    <t>浮標等減価償却累計額</t>
    <phoneticPr fontId="3"/>
  </si>
  <si>
    <t>船舶減価償却累計額</t>
    <phoneticPr fontId="3"/>
  </si>
  <si>
    <t>船舶</t>
    <phoneticPr fontId="3"/>
  </si>
  <si>
    <t>大辺路衛生施設組合</t>
    <rPh sb="0" eb="1">
      <t>オオ</t>
    </rPh>
    <rPh sb="1" eb="2">
      <t>ヘン</t>
    </rPh>
    <rPh sb="2" eb="3">
      <t>ジ</t>
    </rPh>
    <rPh sb="3" eb="5">
      <t>エイセイ</t>
    </rPh>
    <rPh sb="5" eb="7">
      <t>シセツ</t>
    </rPh>
    <rPh sb="7" eb="9">
      <t>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</si>
</sst>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&quot;△&quot;#,###;\-"/>
    <numFmt numFmtId="177" formatCode="#,##0;&quot;△&quot;#,##0;\-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trike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59">
      <alignment horizontal="center" vertical="center"/>
    </xf>
    <xf numFmtId="9" fontId="1" fillId="0" borderId="0" applyFont="0" applyFill="0" applyBorder="0" applyAlignment="0" applyProtection="0">
      <alignment vertical="center"/>
    </xf>
  </cellStyleXfs>
  <cellXfs count="59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38" fontId="30" fillId="0" borderId="42" xfId="1" applyFont="1" applyFill="1" applyBorder="1" applyAlignment="1">
      <alignment vertical="center"/>
    </xf>
    <xf numFmtId="0" fontId="30" fillId="0" borderId="42" xfId="0" applyFont="1" applyFill="1" applyBorder="1" applyAlignment="1">
      <alignment vertical="center"/>
    </xf>
    <xf numFmtId="0" fontId="30" fillId="0" borderId="42" xfId="0" applyFont="1" applyBorder="1" applyAlignment="1">
      <alignment vertical="center"/>
    </xf>
    <xf numFmtId="0" fontId="2" fillId="0" borderId="5" xfId="0" applyFont="1" applyBorder="1">
      <alignment vertical="center"/>
    </xf>
    <xf numFmtId="38" fontId="30" fillId="0" borderId="0" xfId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8" fontId="30" fillId="2" borderId="0" xfId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38" fontId="32" fillId="2" borderId="0" xfId="1" applyFont="1" applyFill="1" applyBorder="1" applyAlignment="1">
      <alignment vertical="center"/>
    </xf>
    <xf numFmtId="38" fontId="32" fillId="0" borderId="0" xfId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38" fontId="30" fillId="0" borderId="9" xfId="1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0" fillId="0" borderId="0" xfId="3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0" fillId="0" borderId="9" xfId="3" applyFont="1" applyFill="1" applyBorder="1" applyAlignment="1">
      <alignment vertical="center"/>
    </xf>
    <xf numFmtId="0" fontId="30" fillId="0" borderId="9" xfId="3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0" fillId="0" borderId="0" xfId="2" applyFont="1" applyFill="1" applyBorder="1" applyAlignment="1">
      <alignment vertical="center"/>
    </xf>
    <xf numFmtId="0" fontId="33" fillId="0" borderId="0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4" xfId="3" applyFont="1" applyFill="1" applyBorder="1" applyAlignment="1">
      <alignment vertical="center"/>
    </xf>
    <xf numFmtId="0" fontId="33" fillId="0" borderId="14" xfId="3" applyFont="1" applyFill="1" applyBorder="1" applyAlignment="1">
      <alignment vertical="center"/>
    </xf>
    <xf numFmtId="0" fontId="33" fillId="0" borderId="14" xfId="3" applyFont="1" applyFill="1" applyBorder="1" applyAlignment="1">
      <alignment horizontal="left" vertical="center"/>
    </xf>
    <xf numFmtId="0" fontId="33" fillId="0" borderId="14" xfId="0" applyFont="1" applyFill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0" fillId="0" borderId="57" xfId="0" applyFont="1" applyBorder="1" applyAlignment="1">
      <alignment vertical="center"/>
    </xf>
    <xf numFmtId="0" fontId="30" fillId="0" borderId="47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30" fillId="0" borderId="47" xfId="3" applyFont="1" applyFill="1" applyBorder="1" applyAlignment="1">
      <alignment vertical="center"/>
    </xf>
    <xf numFmtId="0" fontId="33" fillId="0" borderId="47" xfId="3" applyFont="1" applyFill="1" applyBorder="1" applyAlignment="1">
      <alignment vertical="center"/>
    </xf>
    <xf numFmtId="0" fontId="33" fillId="0" borderId="47" xfId="3" applyFont="1" applyFill="1" applyBorder="1" applyAlignment="1">
      <alignment horizontal="left" vertical="center"/>
    </xf>
    <xf numFmtId="0" fontId="34" fillId="0" borderId="47" xfId="3" applyFont="1" applyFill="1" applyBorder="1" applyAlignment="1">
      <alignment horizontal="left" vertical="center"/>
    </xf>
    <xf numFmtId="0" fontId="33" fillId="0" borderId="47" xfId="0" applyFont="1" applyFill="1" applyBorder="1" applyAlignment="1">
      <alignment vertical="center"/>
    </xf>
    <xf numFmtId="0" fontId="2" fillId="0" borderId="47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47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0" fillId="0" borderId="39" xfId="3" applyFont="1" applyFill="1" applyBorder="1" applyAlignment="1">
      <alignment vertical="center"/>
    </xf>
    <xf numFmtId="0" fontId="33" fillId="0" borderId="39" xfId="3" applyFont="1" applyFill="1" applyBorder="1" applyAlignment="1">
      <alignment vertical="center"/>
    </xf>
    <xf numFmtId="0" fontId="33" fillId="0" borderId="39" xfId="3" applyFont="1" applyFill="1" applyBorder="1" applyAlignment="1">
      <alignment horizontal="left" vertical="center"/>
    </xf>
    <xf numFmtId="0" fontId="34" fillId="0" borderId="39" xfId="3" applyFont="1" applyFill="1" applyBorder="1" applyAlignment="1">
      <alignment horizontal="left" vertical="center"/>
    </xf>
    <xf numFmtId="0" fontId="33" fillId="0" borderId="39" xfId="0" applyFont="1" applyFill="1" applyBorder="1" applyAlignment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2" fillId="2" borderId="24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4" fillId="2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4" fillId="2" borderId="60" xfId="0" applyFont="1" applyFill="1" applyBorder="1" applyAlignment="1">
      <alignment horizontal="center" vertical="center" wrapText="1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7" fillId="2" borderId="5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176" fontId="0" fillId="2" borderId="81" xfId="0" applyNumberFormat="1" applyFont="1" applyFill="1" applyBorder="1" applyAlignment="1">
      <alignment horizontal="right" vertical="center"/>
    </xf>
    <xf numFmtId="176" fontId="0" fillId="2" borderId="36" xfId="0" applyNumberFormat="1" applyFont="1" applyFill="1" applyBorder="1" applyAlignment="1">
      <alignment horizontal="right" vertical="center"/>
    </xf>
    <xf numFmtId="176" fontId="0" fillId="2" borderId="64" xfId="0" applyNumberFormat="1" applyFont="1" applyFill="1" applyBorder="1" applyAlignment="1">
      <alignment horizontal="right" vertical="center"/>
    </xf>
    <xf numFmtId="176" fontId="0" fillId="2" borderId="83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6" fillId="0" borderId="0" xfId="0" applyFont="1" applyAlignment="1">
      <alignment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2" fillId="0" borderId="76" xfId="0" applyFont="1" applyBorder="1" applyAlignment="1">
      <alignment horizontal="right" vertical="center"/>
    </xf>
    <xf numFmtId="176" fontId="0" fillId="2" borderId="87" xfId="0" applyNumberFormat="1" applyFont="1" applyFill="1" applyBorder="1" applyAlignment="1">
      <alignment horizontal="right" vertical="center"/>
    </xf>
    <xf numFmtId="176" fontId="0" fillId="2" borderId="88" xfId="0" applyNumberFormat="1" applyFont="1" applyFill="1" applyBorder="1" applyAlignment="1">
      <alignment horizontal="right" vertical="center"/>
    </xf>
    <xf numFmtId="176" fontId="7" fillId="0" borderId="84" xfId="0" applyNumberFormat="1" applyFont="1" applyBorder="1" applyAlignment="1">
      <alignment horizontal="center" vertical="center"/>
    </xf>
    <xf numFmtId="176" fontId="7" fillId="0" borderId="60" xfId="0" applyNumberFormat="1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176" fontId="7" fillId="0" borderId="78" xfId="0" applyNumberFormat="1" applyFont="1" applyBorder="1" applyAlignment="1">
      <alignment horizontal="center" vertical="center"/>
    </xf>
    <xf numFmtId="176" fontId="7" fillId="0" borderId="79" xfId="0" applyNumberFormat="1" applyFont="1" applyBorder="1" applyAlignment="1">
      <alignment horizontal="center" vertical="center"/>
    </xf>
    <xf numFmtId="176" fontId="7" fillId="0" borderId="80" xfId="0" applyNumberFormat="1" applyFont="1" applyBorder="1" applyAlignment="1">
      <alignment horizontal="center" vertical="center"/>
    </xf>
    <xf numFmtId="176" fontId="15" fillId="0" borderId="86" xfId="0" applyNumberFormat="1" applyFont="1" applyBorder="1" applyAlignment="1">
      <alignment horizontal="center"/>
    </xf>
    <xf numFmtId="176" fontId="2" fillId="0" borderId="86" xfId="0" applyNumberFormat="1" applyFont="1" applyBorder="1" applyAlignment="1">
      <alignment horizontal="center" vertical="center"/>
    </xf>
    <xf numFmtId="176" fontId="7" fillId="0" borderId="86" xfId="0" applyNumberFormat="1" applyFont="1" applyFill="1" applyBorder="1" applyAlignment="1">
      <alignment horizontal="center" vertical="center"/>
    </xf>
    <xf numFmtId="10" fontId="0" fillId="2" borderId="78" xfId="6" applyNumberFormat="1" applyFont="1" applyFill="1" applyBorder="1" applyAlignment="1">
      <alignment horizontal="center" vertical="center"/>
    </xf>
    <xf numFmtId="10" fontId="0" fillId="2" borderId="79" xfId="6" applyNumberFormat="1" applyFont="1" applyFill="1" applyBorder="1" applyAlignment="1">
      <alignment horizontal="center" vertical="center"/>
    </xf>
    <xf numFmtId="10" fontId="0" fillId="2" borderId="80" xfId="6" applyNumberFormat="1" applyFont="1" applyFill="1" applyBorder="1" applyAlignment="1">
      <alignment horizontal="center" vertical="center"/>
    </xf>
    <xf numFmtId="10" fontId="7" fillId="0" borderId="78" xfId="6" applyNumberFormat="1" applyFont="1" applyBorder="1" applyAlignment="1">
      <alignment horizontal="center" vertical="center"/>
    </xf>
    <xf numFmtId="10" fontId="7" fillId="0" borderId="79" xfId="6" applyNumberFormat="1" applyFont="1" applyBorder="1" applyAlignment="1">
      <alignment horizontal="center" vertical="center"/>
    </xf>
    <xf numFmtId="10" fontId="7" fillId="0" borderId="80" xfId="6" applyNumberFormat="1" applyFont="1" applyBorder="1" applyAlignment="1">
      <alignment horizontal="center" vertical="center"/>
    </xf>
    <xf numFmtId="10" fontId="15" fillId="0" borderId="86" xfId="6" applyNumberFormat="1" applyFont="1" applyBorder="1" applyAlignment="1">
      <alignment horizontal="center"/>
    </xf>
    <xf numFmtId="10" fontId="2" fillId="0" borderId="86" xfId="6" applyNumberFormat="1" applyFont="1" applyBorder="1" applyAlignment="1">
      <alignment horizontal="center" vertical="center"/>
    </xf>
    <xf numFmtId="10" fontId="7" fillId="0" borderId="86" xfId="6" applyNumberFormat="1" applyFont="1" applyFill="1" applyBorder="1" applyAlignment="1">
      <alignment horizontal="center" vertical="center"/>
    </xf>
    <xf numFmtId="10" fontId="7" fillId="0" borderId="82" xfId="6" applyNumberFormat="1" applyFont="1" applyBorder="1" applyAlignment="1">
      <alignment horizontal="center" vertical="center"/>
    </xf>
    <xf numFmtId="10" fontId="7" fillId="0" borderId="70" xfId="6" applyNumberFormat="1" applyFont="1" applyBorder="1" applyAlignment="1">
      <alignment horizontal="center" vertical="center"/>
    </xf>
    <xf numFmtId="10" fontId="7" fillId="0" borderId="71" xfId="6" applyNumberFormat="1" applyFont="1" applyBorder="1" applyAlignment="1">
      <alignment horizontal="center" vertical="center"/>
    </xf>
    <xf numFmtId="10" fontId="7" fillId="0" borderId="84" xfId="6" applyNumberFormat="1" applyFont="1" applyBorder="1" applyAlignment="1">
      <alignment horizontal="center" vertical="center"/>
    </xf>
    <xf numFmtId="10" fontId="7" fillId="0" borderId="60" xfId="6" applyNumberFormat="1" applyFont="1" applyBorder="1" applyAlignment="1">
      <alignment horizontal="center" vertical="center"/>
    </xf>
    <xf numFmtId="10" fontId="7" fillId="0" borderId="69" xfId="6" applyNumberFormat="1" applyFont="1" applyBorder="1" applyAlignment="1">
      <alignment horizontal="center" vertical="center"/>
    </xf>
    <xf numFmtId="176" fontId="7" fillId="0" borderId="86" xfId="6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86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61" xfId="0" applyNumberFormat="1" applyFont="1" applyBorder="1" applyAlignment="1">
      <alignment horizontal="right" vertical="center"/>
    </xf>
    <xf numFmtId="177" fontId="2" fillId="0" borderId="62" xfId="0" applyNumberFormat="1" applyFont="1" applyBorder="1" applyAlignment="1">
      <alignment horizontal="right" vertical="center"/>
    </xf>
    <xf numFmtId="177" fontId="2" fillId="0" borderId="63" xfId="0" applyNumberFormat="1" applyFont="1" applyBorder="1" applyAlignment="1">
      <alignment horizontal="right" vertical="center"/>
    </xf>
    <xf numFmtId="177" fontId="2" fillId="0" borderId="64" xfId="0" applyNumberFormat="1" applyFont="1" applyBorder="1" applyAlignment="1">
      <alignment horizontal="right" vertical="center"/>
    </xf>
    <xf numFmtId="177" fontId="2" fillId="0" borderId="65" xfId="0" applyNumberFormat="1" applyFont="1" applyBorder="1" applyAlignment="1">
      <alignment horizontal="right" vertical="center"/>
    </xf>
    <xf numFmtId="177" fontId="2" fillId="0" borderId="89" xfId="0" applyNumberFormat="1" applyFont="1" applyBorder="1" applyAlignment="1">
      <alignment horizontal="right" vertical="center"/>
    </xf>
    <xf numFmtId="177" fontId="2" fillId="0" borderId="67" xfId="0" applyNumberFormat="1" applyFont="1" applyBorder="1" applyAlignment="1">
      <alignment horizontal="right" vertical="center"/>
    </xf>
    <xf numFmtId="177" fontId="2" fillId="0" borderId="76" xfId="0" applyNumberFormat="1" applyFont="1" applyBorder="1" applyAlignment="1">
      <alignment horizontal="right" vertical="center"/>
    </xf>
    <xf numFmtId="177" fontId="2" fillId="0" borderId="68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69" xfId="0" applyNumberFormat="1" applyFont="1" applyBorder="1" applyAlignment="1">
      <alignment horizontal="right" vertical="center"/>
    </xf>
    <xf numFmtId="177" fontId="2" fillId="0" borderId="70" xfId="0" applyNumberFormat="1" applyFont="1" applyBorder="1" applyAlignment="1">
      <alignment horizontal="right" vertical="center"/>
    </xf>
    <xf numFmtId="177" fontId="2" fillId="0" borderId="71" xfId="0" applyNumberFormat="1" applyFont="1" applyBorder="1" applyAlignment="1">
      <alignment horizontal="right" vertical="center"/>
    </xf>
    <xf numFmtId="177" fontId="0" fillId="2" borderId="81" xfId="0" applyNumberFormat="1" applyFont="1" applyFill="1" applyBorder="1" applyAlignment="1">
      <alignment horizontal="right" vertical="center"/>
    </xf>
    <xf numFmtId="177" fontId="0" fillId="2" borderId="36" xfId="0" applyNumberFormat="1" applyFont="1" applyFill="1" applyBorder="1" applyAlignment="1">
      <alignment horizontal="right" vertical="center"/>
    </xf>
    <xf numFmtId="177" fontId="0" fillId="2" borderId="64" xfId="0" applyNumberFormat="1" applyFont="1" applyFill="1" applyBorder="1" applyAlignment="1">
      <alignment horizontal="right" vertical="center"/>
    </xf>
    <xf numFmtId="177" fontId="0" fillId="2" borderId="78" xfId="0" applyNumberFormat="1" applyFont="1" applyFill="1" applyBorder="1" applyAlignment="1">
      <alignment horizontal="right" vertical="center"/>
    </xf>
    <xf numFmtId="177" fontId="0" fillId="2" borderId="79" xfId="0" applyNumberFormat="1" applyFont="1" applyFill="1" applyBorder="1" applyAlignment="1">
      <alignment horizontal="right" vertical="center"/>
    </xf>
    <xf numFmtId="177" fontId="0" fillId="2" borderId="80" xfId="0" applyNumberFormat="1" applyFont="1" applyFill="1" applyBorder="1" applyAlignment="1">
      <alignment horizontal="right" vertical="center"/>
    </xf>
    <xf numFmtId="177" fontId="0" fillId="2" borderId="85" xfId="0" applyNumberFormat="1" applyFont="1" applyFill="1" applyBorder="1" applyAlignment="1">
      <alignment horizontal="right" vertical="center"/>
    </xf>
    <xf numFmtId="177" fontId="0" fillId="2" borderId="86" xfId="0" applyNumberFormat="1" applyFont="1" applyFill="1" applyBorder="1" applyAlignment="1">
      <alignment horizontal="right" vertical="center"/>
    </xf>
    <xf numFmtId="177" fontId="0" fillId="2" borderId="67" xfId="0" applyNumberFormat="1" applyFont="1" applyFill="1" applyBorder="1" applyAlignment="1">
      <alignment horizontal="right" vertical="center"/>
    </xf>
    <xf numFmtId="177" fontId="0" fillId="2" borderId="6" xfId="0" applyNumberFormat="1" applyFont="1" applyFill="1" applyBorder="1" applyAlignment="1">
      <alignment horizontal="right" vertical="center"/>
    </xf>
    <xf numFmtId="177" fontId="0" fillId="2" borderId="7" xfId="0" applyNumberFormat="1" applyFont="1" applyFill="1" applyBorder="1" applyAlignment="1">
      <alignment horizontal="right" vertical="center"/>
    </xf>
    <xf numFmtId="177" fontId="0" fillId="2" borderId="84" xfId="0" applyNumberFormat="1" applyFont="1" applyFill="1" applyBorder="1" applyAlignment="1">
      <alignment horizontal="right" vertical="center"/>
    </xf>
    <xf numFmtId="177" fontId="0" fillId="2" borderId="60" xfId="0" applyNumberFormat="1" applyFont="1" applyFill="1" applyBorder="1" applyAlignment="1">
      <alignment horizontal="right" vertical="center"/>
    </xf>
    <xf numFmtId="177" fontId="0" fillId="2" borderId="69" xfId="0" applyNumberFormat="1" applyFont="1" applyFill="1" applyBorder="1" applyAlignment="1">
      <alignment horizontal="right" vertical="center"/>
    </xf>
    <xf numFmtId="177" fontId="0" fillId="2" borderId="82" xfId="0" applyNumberFormat="1" applyFont="1" applyFill="1" applyBorder="1" applyAlignment="1">
      <alignment horizontal="right" vertical="center"/>
    </xf>
    <xf numFmtId="177" fontId="0" fillId="2" borderId="70" xfId="0" applyNumberFormat="1" applyFont="1" applyFill="1" applyBorder="1" applyAlignment="1">
      <alignment horizontal="right" vertical="center"/>
    </xf>
    <xf numFmtId="177" fontId="0" fillId="2" borderId="71" xfId="0" applyNumberFormat="1" applyFont="1" applyFill="1" applyBorder="1" applyAlignment="1">
      <alignment horizontal="right" vertical="center"/>
    </xf>
    <xf numFmtId="177" fontId="2" fillId="0" borderId="83" xfId="0" applyNumberFormat="1" applyFont="1" applyBorder="1" applyAlignment="1">
      <alignment horizontal="right" vertical="center"/>
    </xf>
    <xf numFmtId="177" fontId="2" fillId="0" borderId="77" xfId="0" applyNumberFormat="1" applyFont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79" xfId="0" applyNumberFormat="1" applyFont="1" applyBorder="1" applyAlignment="1">
      <alignment horizontal="right" vertical="center"/>
    </xf>
    <xf numFmtId="177" fontId="2" fillId="0" borderId="80" xfId="0" applyNumberFormat="1" applyFont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2" borderId="1" xfId="0" applyNumberFormat="1" applyFont="1" applyFill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7" fillId="2" borderId="66" xfId="1" applyNumberFormat="1" applyFont="1" applyFill="1" applyBorder="1" applyAlignment="1">
      <alignment horizontal="right" vertical="center"/>
    </xf>
    <xf numFmtId="177" fontId="7" fillId="2" borderId="69" xfId="1" applyNumberFormat="1" applyFont="1" applyFill="1" applyBorder="1" applyAlignment="1">
      <alignment horizontal="right" vertical="center"/>
    </xf>
    <xf numFmtId="177" fontId="7" fillId="2" borderId="71" xfId="1" applyNumberFormat="1" applyFont="1" applyFill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38" fontId="0" fillId="0" borderId="5" xfId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1" fillId="2" borderId="12" xfId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right" vertical="center"/>
    </xf>
    <xf numFmtId="177" fontId="0" fillId="2" borderId="6" xfId="0" applyNumberFormat="1" applyFont="1" applyFill="1" applyBorder="1" applyAlignment="1">
      <alignment horizontal="right" vertical="center"/>
    </xf>
    <xf numFmtId="177" fontId="0" fillId="2" borderId="7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177" fontId="2" fillId="0" borderId="24" xfId="0" applyNumberFormat="1" applyFont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176" fontId="2" fillId="0" borderId="61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7" fillId="2" borderId="66" xfId="1" applyNumberFormat="1" applyFont="1" applyFill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7" fillId="2" borderId="69" xfId="1" applyNumberFormat="1" applyFont="1" applyFill="1" applyBorder="1" applyAlignment="1">
      <alignment horizontal="right" vertical="center"/>
    </xf>
    <xf numFmtId="176" fontId="2" fillId="0" borderId="70" xfId="0" applyNumberFormat="1" applyFont="1" applyBorder="1" applyAlignment="1">
      <alignment horizontal="right" vertical="center"/>
    </xf>
    <xf numFmtId="176" fontId="7" fillId="2" borderId="71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7" fillId="0" borderId="75" xfId="0" applyFont="1" applyBorder="1" applyAlignment="1">
      <alignment horizontal="center" vertical="center" shrinkToFit="1"/>
    </xf>
    <xf numFmtId="176" fontId="7" fillId="0" borderId="78" xfId="0" applyNumberFormat="1" applyFont="1" applyBorder="1" applyAlignment="1">
      <alignment horizontal="center" vertical="center" shrinkToFit="1"/>
    </xf>
    <xf numFmtId="176" fontId="0" fillId="2" borderId="5" xfId="0" applyNumberFormat="1" applyFont="1" applyFill="1" applyBorder="1" applyAlignment="1">
      <alignment horizontal="right" vertical="center"/>
    </xf>
    <xf numFmtId="176" fontId="0" fillId="2" borderId="85" xfId="0" applyNumberFormat="1" applyFont="1" applyFill="1" applyBorder="1" applyAlignment="1">
      <alignment horizontal="right" vertical="center"/>
    </xf>
    <xf numFmtId="176" fontId="0" fillId="2" borderId="86" xfId="0" applyNumberFormat="1" applyFont="1" applyFill="1" applyBorder="1" applyAlignment="1">
      <alignment horizontal="right" vertical="center"/>
    </xf>
    <xf numFmtId="176" fontId="0" fillId="2" borderId="67" xfId="0" applyNumberFormat="1" applyFont="1" applyFill="1" applyBorder="1" applyAlignment="1">
      <alignment horizontal="right" vertical="center"/>
    </xf>
    <xf numFmtId="176" fontId="0" fillId="2" borderId="70" xfId="0" applyNumberFormat="1" applyFont="1" applyFill="1" applyBorder="1" applyAlignment="1">
      <alignment horizontal="right" vertical="center"/>
    </xf>
    <xf numFmtId="176" fontId="0" fillId="2" borderId="71" xfId="0" applyNumberFormat="1" applyFont="1" applyFill="1" applyBorder="1" applyAlignment="1">
      <alignment horizontal="right" vertical="center"/>
    </xf>
    <xf numFmtId="176" fontId="0" fillId="2" borderId="84" xfId="0" applyNumberFormat="1" applyFont="1" applyFill="1" applyBorder="1" applyAlignment="1">
      <alignment horizontal="right" vertical="center"/>
    </xf>
    <xf numFmtId="176" fontId="0" fillId="2" borderId="60" xfId="0" applyNumberFormat="1" applyFont="1" applyFill="1" applyBorder="1" applyAlignment="1">
      <alignment horizontal="right" vertical="center"/>
    </xf>
    <xf numFmtId="176" fontId="0" fillId="2" borderId="69" xfId="0" applyNumberFormat="1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15" fillId="0" borderId="86" xfId="0" applyNumberFormat="1" applyFont="1" applyBorder="1" applyAlignment="1">
      <alignment horizontal="center" shrinkToFit="1"/>
    </xf>
    <xf numFmtId="176" fontId="2" fillId="0" borderId="76" xfId="0" applyNumberFormat="1" applyFont="1" applyBorder="1" applyAlignment="1">
      <alignment horizontal="right" vertical="center"/>
    </xf>
    <xf numFmtId="176" fontId="2" fillId="0" borderId="86" xfId="0" applyNumberFormat="1" applyFont="1" applyBorder="1" applyAlignment="1">
      <alignment horizontal="right" vertical="center"/>
    </xf>
    <xf numFmtId="176" fontId="2" fillId="0" borderId="86" xfId="0" applyNumberFormat="1" applyFont="1" applyBorder="1" applyAlignment="1">
      <alignment horizontal="center" vertical="center" shrinkToFit="1"/>
    </xf>
    <xf numFmtId="176" fontId="2" fillId="0" borderId="83" xfId="0" applyNumberFormat="1" applyFont="1" applyBorder="1" applyAlignment="1">
      <alignment horizontal="right" vertical="center"/>
    </xf>
    <xf numFmtId="176" fontId="2" fillId="0" borderId="77" xfId="0" applyNumberFormat="1" applyFont="1" applyBorder="1" applyAlignment="1">
      <alignment horizontal="right" vertical="center"/>
    </xf>
    <xf numFmtId="176" fontId="2" fillId="0" borderId="89" xfId="0" applyNumberFormat="1" applyFont="1" applyBorder="1" applyAlignment="1">
      <alignment horizontal="right" vertical="center"/>
    </xf>
    <xf numFmtId="176" fontId="2" fillId="0" borderId="69" xfId="0" applyNumberFormat="1" applyFont="1" applyBorder="1" applyAlignment="1">
      <alignment horizontal="right" vertical="center"/>
    </xf>
    <xf numFmtId="176" fontId="2" fillId="0" borderId="79" xfId="0" applyNumberFormat="1" applyFont="1" applyBorder="1" applyAlignment="1">
      <alignment horizontal="right" vertical="center"/>
    </xf>
    <xf numFmtId="176" fontId="2" fillId="0" borderId="80" xfId="0" applyNumberFormat="1" applyFont="1" applyBorder="1" applyAlignment="1">
      <alignment horizontal="right" vertical="center"/>
    </xf>
    <xf numFmtId="176" fontId="7" fillId="0" borderId="86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/>
    </xf>
    <xf numFmtId="38" fontId="0" fillId="0" borderId="0" xfId="0" applyNumberFormat="1">
      <alignment vertical="center"/>
    </xf>
    <xf numFmtId="177" fontId="0" fillId="2" borderId="6" xfId="0" applyNumberFormat="1" applyFont="1" applyFill="1" applyBorder="1" applyAlignment="1">
      <alignment horizontal="right" vertical="center"/>
    </xf>
    <xf numFmtId="177" fontId="0" fillId="2" borderId="7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177" fontId="2" fillId="0" borderId="86" xfId="0" applyNumberFormat="1" applyFont="1" applyBorder="1" applyAlignment="1">
      <alignment horizontal="right" vertical="center"/>
    </xf>
    <xf numFmtId="177" fontId="2" fillId="0" borderId="67" xfId="0" applyNumberFormat="1" applyFont="1" applyBorder="1" applyAlignment="1">
      <alignment horizontal="right" vertical="center"/>
    </xf>
    <xf numFmtId="177" fontId="2" fillId="0" borderId="61" xfId="0" applyNumberFormat="1" applyFont="1" applyBorder="1" applyAlignment="1">
      <alignment horizontal="right" vertical="center"/>
    </xf>
    <xf numFmtId="177" fontId="2" fillId="0" borderId="62" xfId="0" applyNumberFormat="1" applyFont="1" applyBorder="1" applyAlignment="1">
      <alignment horizontal="right" vertical="center"/>
    </xf>
    <xf numFmtId="38" fontId="0" fillId="3" borderId="0" xfId="1" applyFont="1" applyFill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7" fontId="0" fillId="2" borderId="6" xfId="0" applyNumberFormat="1" applyFont="1" applyFill="1" applyBorder="1" applyAlignment="1">
      <alignment horizontal="right" vertical="center"/>
    </xf>
    <xf numFmtId="177" fontId="0" fillId="2" borderId="7" xfId="0" applyNumberFormat="1" applyFont="1" applyFill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right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177" fontId="0" fillId="2" borderId="10" xfId="0" applyNumberFormat="1" applyFont="1" applyFill="1" applyBorder="1" applyAlignment="1">
      <alignment horizontal="right" vertical="center"/>
    </xf>
    <xf numFmtId="177" fontId="0" fillId="2" borderId="11" xfId="0" applyNumberFormat="1" applyFont="1" applyFill="1" applyBorder="1" applyAlignment="1">
      <alignment horizontal="right" vertical="center"/>
    </xf>
    <xf numFmtId="177" fontId="0" fillId="2" borderId="49" xfId="0" applyNumberFormat="1" applyFont="1" applyFill="1" applyBorder="1" applyAlignment="1">
      <alignment horizontal="right" vertical="center"/>
    </xf>
    <xf numFmtId="177" fontId="0" fillId="2" borderId="48" xfId="0" applyNumberFormat="1" applyFont="1" applyFill="1" applyBorder="1" applyAlignment="1">
      <alignment horizontal="right" vertical="center"/>
    </xf>
    <xf numFmtId="177" fontId="0" fillId="2" borderId="21" xfId="0" applyNumberFormat="1" applyFont="1" applyFill="1" applyBorder="1" applyAlignment="1">
      <alignment horizontal="right" vertical="center"/>
    </xf>
    <xf numFmtId="177" fontId="0" fillId="2" borderId="22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3" xfId="1" applyFon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4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0" fillId="2" borderId="16" xfId="0" applyNumberFormat="1" applyFont="1" applyFill="1" applyBorder="1" applyAlignment="1">
      <alignment horizontal="right" vertical="center"/>
    </xf>
    <xf numFmtId="177" fontId="0" fillId="2" borderId="17" xfId="0" applyNumberFormat="1" applyFont="1" applyFill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7" fontId="2" fillId="0" borderId="17" xfId="0" applyNumberFormat="1" applyFont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177" fontId="2" fillId="0" borderId="43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77" fontId="2" fillId="0" borderId="58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44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0" fillId="2" borderId="23" xfId="0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right" vertical="center"/>
    </xf>
    <xf numFmtId="38" fontId="1" fillId="2" borderId="53" xfId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7" fontId="2" fillId="0" borderId="53" xfId="0" applyNumberFormat="1" applyFont="1" applyBorder="1" applyAlignment="1">
      <alignment horizontal="right" vertical="center"/>
    </xf>
    <xf numFmtId="0" fontId="7" fillId="0" borderId="86" xfId="0" applyFont="1" applyFill="1" applyBorder="1" applyAlignment="1">
      <alignment horizontal="center" vertical="center"/>
    </xf>
    <xf numFmtId="177" fontId="0" fillId="2" borderId="19" xfId="0" applyNumberFormat="1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77" fontId="2" fillId="0" borderId="90" xfId="0" applyNumberFormat="1" applyFont="1" applyBorder="1" applyAlignment="1">
      <alignment horizontal="right" vertical="center"/>
    </xf>
    <xf numFmtId="176" fontId="0" fillId="2" borderId="10" xfId="0" applyNumberFormat="1" applyFont="1" applyFill="1" applyBorder="1" applyAlignment="1">
      <alignment horizontal="right" vertical="center"/>
    </xf>
    <xf numFmtId="176" fontId="0" fillId="2" borderId="11" xfId="0" applyNumberFormat="1" applyFont="1" applyFill="1" applyBorder="1" applyAlignment="1">
      <alignment horizontal="right" vertical="center"/>
    </xf>
    <xf numFmtId="176" fontId="0" fillId="2" borderId="49" xfId="0" applyNumberFormat="1" applyFont="1" applyFill="1" applyBorder="1" applyAlignment="1">
      <alignment horizontal="right" vertical="center"/>
    </xf>
    <xf numFmtId="176" fontId="0" fillId="2" borderId="48" xfId="0" applyNumberFormat="1" applyFont="1" applyFill="1" applyBorder="1" applyAlignment="1">
      <alignment horizontal="right" vertical="center"/>
    </xf>
    <xf numFmtId="176" fontId="0" fillId="2" borderId="21" xfId="0" applyNumberFormat="1" applyFont="1" applyFill="1" applyBorder="1" applyAlignment="1">
      <alignment horizontal="right" vertical="center"/>
    </xf>
    <xf numFmtId="176" fontId="0" fillId="2" borderId="22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horizontal="right" vertical="center"/>
    </xf>
    <xf numFmtId="176" fontId="0" fillId="2" borderId="4" xfId="0" applyNumberFormat="1" applyFont="1" applyFill="1" applyBorder="1" applyAlignment="1">
      <alignment horizontal="right" vertical="center"/>
    </xf>
    <xf numFmtId="176" fontId="0" fillId="2" borderId="16" xfId="0" applyNumberFormat="1" applyFont="1" applyFill="1" applyBorder="1" applyAlignment="1">
      <alignment horizontal="right" vertical="center"/>
    </xf>
    <xf numFmtId="176" fontId="0" fillId="2" borderId="17" xfId="0" applyNumberFormat="1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8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86" xfId="0" applyNumberFormat="1" applyFont="1" applyBorder="1" applyAlignment="1">
      <alignment horizontal="right" vertical="center"/>
    </xf>
    <xf numFmtId="177" fontId="2" fillId="0" borderId="67" xfId="0" applyNumberFormat="1" applyFont="1" applyBorder="1" applyAlignment="1">
      <alignment horizontal="right" vertical="center"/>
    </xf>
    <xf numFmtId="177" fontId="2" fillId="0" borderId="61" xfId="0" applyNumberFormat="1" applyFont="1" applyBorder="1" applyAlignment="1">
      <alignment horizontal="right" vertical="center"/>
    </xf>
    <xf numFmtId="177" fontId="2" fillId="0" borderId="62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</cellXfs>
  <cellStyles count="7">
    <cellStyle name="パーセント" xfId="6" builtinId="5"/>
    <cellStyle name="桁区切り" xfId="1" builtinId="6"/>
    <cellStyle name="標準" xfId="0" builtinId="0"/>
    <cellStyle name="標準 2" xfId="4" xr:uid="{00000000-0005-0000-0000-000003000000}"/>
    <cellStyle name="標準_03.04.01.財務諸表雛形_様式_桜内案１_コピー03　普通会計４表2006.12.23_仕訳" xfId="2" xr:uid="{00000000-0005-0000-0000-000004000000}"/>
    <cellStyle name="標準_別冊１　Ｐ2～Ｐ5　普通会計４表20070113_仕訳" xfId="3" xr:uid="{00000000-0005-0000-0000-000005000000}"/>
    <cellStyle name="標準１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PUBLIC\Kokaikei\2000.&#20844;&#20250;&#35336;\03.H29&#24180;&#24230;\01.&#12366;&#12423;&#12358;&#12379;&#12356;\01.&#19968;&#37096;&#20107;&#21209;&#32068;&#21512;\&#12490;.&#37027;&#26234;&#21213;&#28006;&#30010;&#22826;&#22320;&#30010;&#29872;&#22659;&#34907;&#29983;&#26045;&#35373;&#19968;&#37096;&#20107;&#21209;&#32068;&#21512;\30.&#20844;&#20250;&#35336;&#12471;&#12473;&#12486;&#12512;&#19978;&#12398;&#20316;&#26989;\4.&#36001;&#21209;4&#34920;\&#21336;&#20307;\&#12304;&#21336;&#20307;&#12305;&#19968;&#33324;&#20250;&#35336;&#31561;&#36001;&#21209;&#26360;&#39006;4&#34920;&#65288;&#37027;&#26234;&#21213;&#28006;&#30010;&#22826;&#22320;&#30010;&#29872;&#22659;&#34907;&#29983;&#26045;&#35373;&#19968;&#37096;&#20107;&#21209;&#32068;&#21512;&#270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NW"/>
      <sheetName val="CF"/>
      <sheetName val="BS (千円)"/>
      <sheetName val="PL (千円)"/>
      <sheetName val="NW (千円)"/>
      <sheetName val="CF (千円)"/>
      <sheetName val="BS (百万円)"/>
      <sheetName val="PL (百万円)"/>
      <sheetName val="NW (百万円)"/>
      <sheetName val="CF (百万円)"/>
      <sheetName val="BS 按分用"/>
      <sheetName val="PL 按分用"/>
      <sheetName val="NW 按分用"/>
      <sheetName val="CF 按分用"/>
      <sheetName val="BS 按分用 (千円)"/>
      <sheetName val="PL 按分用 (千円)"/>
      <sheetName val="NW 按分用 (千円)"/>
      <sheetName val="CF 按分用 (千円)"/>
      <sheetName val="BS 按分用 (百万円)"/>
      <sheetName val="PL 按分用 (百万円)"/>
      <sheetName val="NW 按分用 (百万円)"/>
      <sheetName val="CF 按分用 (百万円)"/>
      <sheetName val="PL及びNWM"/>
    </sheetNames>
    <sheetDataSet>
      <sheetData sheetId="0"/>
      <sheetData sheetId="1">
        <row r="4">
          <cell r="A4" t="str">
            <v>至　平成29年03月31日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282"/>
  <sheetViews>
    <sheetView showGridLines="0" tabSelected="1" view="pageBreakPreview" topLeftCell="A16" zoomScaleNormal="100" zoomScaleSheetLayoutView="100" workbookViewId="0">
      <selection activeCell="AN9" sqref="AN9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4" width="6.625" style="1" customWidth="1"/>
    <col min="15" max="15" width="7.5" style="1" customWidth="1"/>
    <col min="16" max="17" width="2.125" style="1" customWidth="1"/>
    <col min="18" max="25" width="3.875" style="1" customWidth="1"/>
    <col min="26" max="26" width="6.5" style="1" customWidth="1"/>
    <col min="27" max="27" width="6.625" style="1" customWidth="1"/>
    <col min="28" max="28" width="7.5" style="1" customWidth="1"/>
    <col min="29" max="29" width="0.625" style="1" customWidth="1"/>
    <col min="30" max="16384" width="9" style="1"/>
  </cols>
  <sheetData>
    <row r="1" spans="1:28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ht="23.25" customHeight="1">
      <c r="A2" s="2"/>
      <c r="B2" s="381" t="s">
        <v>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</row>
    <row r="3" spans="1:28" ht="21" customHeight="1">
      <c r="B3" s="382" t="s">
        <v>196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</row>
    <row r="4" spans="1:28" s="3" customFormat="1" ht="16.5" customHeight="1" thickBot="1">
      <c r="B4" s="4"/>
      <c r="AB4" s="5" t="s">
        <v>189</v>
      </c>
    </row>
    <row r="5" spans="1:28" s="6" customFormat="1" ht="14.25" customHeight="1" thickBot="1">
      <c r="B5" s="383" t="s">
        <v>2</v>
      </c>
      <c r="C5" s="384"/>
      <c r="D5" s="384"/>
      <c r="E5" s="384"/>
      <c r="F5" s="384"/>
      <c r="G5" s="384"/>
      <c r="H5" s="384"/>
      <c r="I5" s="385"/>
      <c r="J5" s="385"/>
      <c r="K5" s="385"/>
      <c r="L5" s="385"/>
      <c r="M5" s="385"/>
      <c r="N5" s="386" t="s">
        <v>3</v>
      </c>
      <c r="O5" s="387"/>
      <c r="P5" s="384" t="s">
        <v>2</v>
      </c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6" t="s">
        <v>3</v>
      </c>
      <c r="AB5" s="387"/>
    </row>
    <row r="6" spans="1:28" s="7" customFormat="1" ht="14.85" customHeight="1">
      <c r="B6" s="8" t="s">
        <v>4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390"/>
      <c r="O6" s="391"/>
      <c r="P6" s="12" t="s">
        <v>5</v>
      </c>
      <c r="Q6" s="12"/>
      <c r="R6" s="12"/>
      <c r="S6" s="12"/>
      <c r="T6" s="12"/>
      <c r="U6" s="12"/>
      <c r="V6" s="13"/>
      <c r="W6" s="14"/>
      <c r="X6" s="14"/>
      <c r="Y6" s="14"/>
      <c r="Z6" s="14"/>
      <c r="AA6" s="390"/>
      <c r="AB6" s="391"/>
    </row>
    <row r="7" spans="1:28" s="7" customFormat="1" ht="14.85" customHeight="1">
      <c r="B7" s="15"/>
      <c r="C7" s="10" t="s">
        <v>6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388">
        <f>N8+N36+N39</f>
        <v>18743360</v>
      </c>
      <c r="O7" s="389"/>
      <c r="P7" s="12"/>
      <c r="Q7" s="10" t="s">
        <v>7</v>
      </c>
      <c r="R7" s="10"/>
      <c r="S7" s="10"/>
      <c r="T7" s="10"/>
      <c r="U7" s="10"/>
      <c r="V7" s="9"/>
      <c r="W7" s="9"/>
      <c r="X7" s="9"/>
      <c r="Y7" s="9"/>
      <c r="Z7" s="9"/>
      <c r="AA7" s="388">
        <f>SUM(AA8:AA12)</f>
        <v>0</v>
      </c>
      <c r="AB7" s="389"/>
    </row>
    <row r="8" spans="1:28" s="7" customFormat="1" ht="14.85" customHeight="1">
      <c r="B8" s="15"/>
      <c r="C8" s="10"/>
      <c r="D8" s="10" t="s">
        <v>8</v>
      </c>
      <c r="E8" s="10"/>
      <c r="F8" s="10"/>
      <c r="G8" s="10"/>
      <c r="H8" s="10"/>
      <c r="I8" s="9"/>
      <c r="J8" s="9"/>
      <c r="K8" s="9"/>
      <c r="L8" s="9"/>
      <c r="M8" s="9"/>
      <c r="N8" s="388">
        <f>N9+N25+N34+N35</f>
        <v>14994505</v>
      </c>
      <c r="O8" s="389"/>
      <c r="P8" s="12"/>
      <c r="Q8" s="10"/>
      <c r="R8" s="10" t="s">
        <v>9</v>
      </c>
      <c r="S8" s="10"/>
      <c r="T8" s="10"/>
      <c r="U8" s="10"/>
      <c r="V8" s="9"/>
      <c r="W8" s="9"/>
      <c r="X8" s="9"/>
      <c r="Y8" s="9"/>
      <c r="Z8" s="9"/>
      <c r="AA8" s="388">
        <v>0</v>
      </c>
      <c r="AB8" s="389"/>
    </row>
    <row r="9" spans="1:28" s="7" customFormat="1" ht="14.85" customHeight="1">
      <c r="B9" s="15"/>
      <c r="C9" s="10"/>
      <c r="D9" s="10"/>
      <c r="E9" s="10" t="s">
        <v>10</v>
      </c>
      <c r="F9" s="10"/>
      <c r="G9" s="10"/>
      <c r="H9" s="10"/>
      <c r="I9" s="9"/>
      <c r="J9" s="9"/>
      <c r="K9" s="9"/>
      <c r="L9" s="9"/>
      <c r="M9" s="9"/>
      <c r="N9" s="388">
        <f>SUM(N10:N24)</f>
        <v>14346497</v>
      </c>
      <c r="O9" s="389"/>
      <c r="P9" s="12"/>
      <c r="Q9" s="10"/>
      <c r="R9" s="16" t="s">
        <v>11</v>
      </c>
      <c r="S9" s="10"/>
      <c r="T9" s="10"/>
      <c r="U9" s="10"/>
      <c r="V9" s="9"/>
      <c r="W9" s="9"/>
      <c r="X9" s="9"/>
      <c r="Y9" s="9"/>
      <c r="Z9" s="9"/>
      <c r="AA9" s="388">
        <v>0</v>
      </c>
      <c r="AB9" s="389"/>
    </row>
    <row r="10" spans="1:28" s="7" customFormat="1" ht="14.85" customHeight="1">
      <c r="B10" s="15"/>
      <c r="C10" s="10"/>
      <c r="D10" s="10"/>
      <c r="E10" s="10"/>
      <c r="F10" s="10" t="s">
        <v>12</v>
      </c>
      <c r="G10" s="10"/>
      <c r="H10" s="10"/>
      <c r="I10" s="9"/>
      <c r="J10" s="9"/>
      <c r="K10" s="9"/>
      <c r="L10" s="9"/>
      <c r="M10" s="9"/>
      <c r="N10" s="388">
        <v>0</v>
      </c>
      <c r="O10" s="389"/>
      <c r="P10" s="12"/>
      <c r="Q10" s="10"/>
      <c r="R10" s="10" t="s">
        <v>13</v>
      </c>
      <c r="S10" s="10"/>
      <c r="T10" s="10"/>
      <c r="U10" s="10"/>
      <c r="V10" s="9"/>
      <c r="W10" s="9"/>
      <c r="X10" s="9"/>
      <c r="Y10" s="9"/>
      <c r="Z10" s="9"/>
      <c r="AA10" s="388">
        <v>0</v>
      </c>
      <c r="AB10" s="389"/>
    </row>
    <row r="11" spans="1:28" s="7" customFormat="1" ht="14.85" customHeight="1">
      <c r="B11" s="15"/>
      <c r="C11" s="10"/>
      <c r="D11" s="10"/>
      <c r="E11" s="10"/>
      <c r="F11" s="10" t="s">
        <v>14</v>
      </c>
      <c r="G11" s="10"/>
      <c r="H11" s="10"/>
      <c r="I11" s="9"/>
      <c r="J11" s="9"/>
      <c r="K11" s="9"/>
      <c r="L11" s="9"/>
      <c r="M11" s="9"/>
      <c r="N11" s="388">
        <v>0</v>
      </c>
      <c r="O11" s="389"/>
      <c r="P11" s="12"/>
      <c r="Q11" s="10"/>
      <c r="R11" s="10" t="s">
        <v>15</v>
      </c>
      <c r="S11" s="10"/>
      <c r="T11" s="10"/>
      <c r="U11" s="10"/>
      <c r="V11" s="9"/>
      <c r="W11" s="9"/>
      <c r="X11" s="9"/>
      <c r="Y11" s="9"/>
      <c r="Z11" s="9"/>
      <c r="AA11" s="388">
        <v>0</v>
      </c>
      <c r="AB11" s="389"/>
    </row>
    <row r="12" spans="1:28" s="7" customFormat="1" ht="14.85" customHeight="1">
      <c r="B12" s="15"/>
      <c r="C12" s="10"/>
      <c r="D12" s="10"/>
      <c r="E12" s="10"/>
      <c r="F12" s="10" t="s">
        <v>16</v>
      </c>
      <c r="G12" s="10"/>
      <c r="H12" s="10"/>
      <c r="I12" s="9"/>
      <c r="J12" s="9"/>
      <c r="K12" s="9"/>
      <c r="L12" s="9"/>
      <c r="M12" s="9"/>
      <c r="N12" s="388">
        <v>212901250</v>
      </c>
      <c r="O12" s="389"/>
      <c r="P12" s="12"/>
      <c r="Q12" s="12"/>
      <c r="R12" s="10" t="s">
        <v>17</v>
      </c>
      <c r="S12" s="10"/>
      <c r="T12" s="10"/>
      <c r="U12" s="10"/>
      <c r="V12" s="9"/>
      <c r="W12" s="9"/>
      <c r="X12" s="9"/>
      <c r="Y12" s="9"/>
      <c r="Z12" s="9"/>
      <c r="AA12" s="388">
        <v>0</v>
      </c>
      <c r="AB12" s="389"/>
    </row>
    <row r="13" spans="1:28" s="7" customFormat="1" ht="14.85" customHeight="1">
      <c r="B13" s="15"/>
      <c r="C13" s="10"/>
      <c r="D13" s="10"/>
      <c r="E13" s="10"/>
      <c r="F13" s="10" t="s">
        <v>18</v>
      </c>
      <c r="G13" s="10"/>
      <c r="H13" s="10"/>
      <c r="I13" s="9"/>
      <c r="J13" s="9"/>
      <c r="K13" s="9"/>
      <c r="L13" s="9"/>
      <c r="M13" s="9"/>
      <c r="N13" s="388">
        <v>-198554753</v>
      </c>
      <c r="O13" s="389"/>
      <c r="P13" s="12"/>
      <c r="Q13" s="10" t="s">
        <v>168</v>
      </c>
      <c r="R13" s="10"/>
      <c r="S13" s="10"/>
      <c r="T13" s="10"/>
      <c r="U13" s="10"/>
      <c r="V13" s="9"/>
      <c r="W13" s="9"/>
      <c r="X13" s="9"/>
      <c r="Y13" s="9"/>
      <c r="Z13" s="9"/>
      <c r="AA13" s="388">
        <f>SUM(AA14:AA21)</f>
        <v>1961734</v>
      </c>
      <c r="AB13" s="389"/>
    </row>
    <row r="14" spans="1:28" s="7" customFormat="1" ht="14.85" customHeight="1">
      <c r="B14" s="15"/>
      <c r="C14" s="10"/>
      <c r="D14" s="10"/>
      <c r="E14" s="10"/>
      <c r="F14" s="10" t="s">
        <v>19</v>
      </c>
      <c r="G14" s="10"/>
      <c r="H14" s="10"/>
      <c r="I14" s="9"/>
      <c r="J14" s="9"/>
      <c r="K14" s="9"/>
      <c r="L14" s="9"/>
      <c r="M14" s="9"/>
      <c r="N14" s="388">
        <v>0</v>
      </c>
      <c r="O14" s="389"/>
      <c r="P14" s="12"/>
      <c r="Q14" s="12"/>
      <c r="R14" s="16" t="s">
        <v>20</v>
      </c>
      <c r="S14" s="10"/>
      <c r="T14" s="10"/>
      <c r="U14" s="10"/>
      <c r="V14" s="9"/>
      <c r="W14" s="9"/>
      <c r="X14" s="9"/>
      <c r="Y14" s="9"/>
      <c r="Z14" s="9"/>
      <c r="AA14" s="388">
        <v>0</v>
      </c>
      <c r="AB14" s="389"/>
    </row>
    <row r="15" spans="1:28" s="7" customFormat="1" ht="14.85" customHeight="1">
      <c r="B15" s="15"/>
      <c r="C15" s="10"/>
      <c r="D15" s="10"/>
      <c r="E15" s="10"/>
      <c r="F15" s="10" t="s">
        <v>21</v>
      </c>
      <c r="G15" s="10"/>
      <c r="H15" s="10"/>
      <c r="I15" s="9"/>
      <c r="J15" s="9"/>
      <c r="K15" s="9"/>
      <c r="L15" s="9"/>
      <c r="M15" s="9"/>
      <c r="N15" s="388">
        <v>0</v>
      </c>
      <c r="O15" s="389"/>
      <c r="P15" s="12"/>
      <c r="Q15" s="12"/>
      <c r="R15" s="16" t="s">
        <v>22</v>
      </c>
      <c r="S15" s="16"/>
      <c r="T15" s="16"/>
      <c r="U15" s="16"/>
      <c r="V15" s="17"/>
      <c r="W15" s="17"/>
      <c r="X15" s="17"/>
      <c r="Y15" s="17"/>
      <c r="Z15" s="17"/>
      <c r="AA15" s="388">
        <v>0</v>
      </c>
      <c r="AB15" s="389"/>
    </row>
    <row r="16" spans="1:28" s="7" customFormat="1" ht="14.85" customHeight="1">
      <c r="B16" s="15"/>
      <c r="C16" s="10"/>
      <c r="D16" s="10"/>
      <c r="E16" s="10"/>
      <c r="F16" s="10" t="s">
        <v>169</v>
      </c>
      <c r="G16" s="18"/>
      <c r="H16" s="18"/>
      <c r="I16" s="19"/>
      <c r="J16" s="19"/>
      <c r="K16" s="19"/>
      <c r="L16" s="19"/>
      <c r="M16" s="19"/>
      <c r="N16" s="388">
        <v>0</v>
      </c>
      <c r="O16" s="389"/>
      <c r="P16" s="12"/>
      <c r="Q16" s="12"/>
      <c r="R16" s="16" t="s">
        <v>23</v>
      </c>
      <c r="S16" s="16"/>
      <c r="T16" s="16"/>
      <c r="U16" s="16"/>
      <c r="V16" s="17"/>
      <c r="W16" s="17"/>
      <c r="X16" s="17"/>
      <c r="Y16" s="17"/>
      <c r="Z16" s="17"/>
      <c r="AA16" s="388">
        <v>0</v>
      </c>
      <c r="AB16" s="389"/>
    </row>
    <row r="17" spans="2:28" s="7" customFormat="1" ht="14.85" customHeight="1">
      <c r="B17" s="15"/>
      <c r="C17" s="10"/>
      <c r="D17" s="10"/>
      <c r="E17" s="10"/>
      <c r="F17" s="10" t="s">
        <v>170</v>
      </c>
      <c r="G17" s="18"/>
      <c r="H17" s="18"/>
      <c r="I17" s="19"/>
      <c r="J17" s="19"/>
      <c r="K17" s="19"/>
      <c r="L17" s="19"/>
      <c r="M17" s="19"/>
      <c r="N17" s="388">
        <v>0</v>
      </c>
      <c r="O17" s="389"/>
      <c r="P17" s="20"/>
      <c r="Q17" s="12"/>
      <c r="R17" s="16" t="s">
        <v>24</v>
      </c>
      <c r="S17" s="16"/>
      <c r="T17" s="16"/>
      <c r="U17" s="16"/>
      <c r="V17" s="17"/>
      <c r="W17" s="17"/>
      <c r="X17" s="17"/>
      <c r="Y17" s="17"/>
      <c r="Z17" s="17"/>
      <c r="AA17" s="388">
        <v>0</v>
      </c>
      <c r="AB17" s="389"/>
    </row>
    <row r="18" spans="2:28" s="7" customFormat="1" ht="14.85" customHeight="1">
      <c r="B18" s="15"/>
      <c r="C18" s="10"/>
      <c r="D18" s="10"/>
      <c r="E18" s="10"/>
      <c r="F18" s="10" t="s">
        <v>25</v>
      </c>
      <c r="G18" s="18"/>
      <c r="H18" s="18"/>
      <c r="I18" s="19"/>
      <c r="J18" s="19"/>
      <c r="K18" s="19"/>
      <c r="L18" s="19"/>
      <c r="M18" s="19"/>
      <c r="N18" s="388">
        <v>0</v>
      </c>
      <c r="O18" s="389"/>
      <c r="P18" s="20"/>
      <c r="Q18" s="12"/>
      <c r="R18" s="16" t="s">
        <v>26</v>
      </c>
      <c r="S18" s="16"/>
      <c r="T18" s="16"/>
      <c r="U18" s="16"/>
      <c r="V18" s="17"/>
      <c r="W18" s="17"/>
      <c r="X18" s="17"/>
      <c r="Y18" s="17"/>
      <c r="Z18" s="17"/>
      <c r="AA18" s="388">
        <v>0</v>
      </c>
      <c r="AB18" s="389"/>
    </row>
    <row r="19" spans="2:28" s="7" customFormat="1" ht="14.85" customHeight="1">
      <c r="B19" s="15"/>
      <c r="C19" s="10"/>
      <c r="D19" s="10"/>
      <c r="E19" s="10"/>
      <c r="F19" s="10" t="s">
        <v>171</v>
      </c>
      <c r="G19" s="18"/>
      <c r="H19" s="18"/>
      <c r="I19" s="19"/>
      <c r="J19" s="19"/>
      <c r="K19" s="19"/>
      <c r="L19" s="19"/>
      <c r="M19" s="19"/>
      <c r="N19" s="388">
        <v>0</v>
      </c>
      <c r="O19" s="389"/>
      <c r="P19" s="12"/>
      <c r="Q19" s="12"/>
      <c r="R19" s="10" t="s">
        <v>27</v>
      </c>
      <c r="S19" s="10"/>
      <c r="T19" s="10"/>
      <c r="U19" s="10"/>
      <c r="V19" s="9"/>
      <c r="W19" s="9"/>
      <c r="X19" s="9"/>
      <c r="Y19" s="9"/>
      <c r="Z19" s="9"/>
      <c r="AA19" s="388">
        <v>1961734</v>
      </c>
      <c r="AB19" s="389"/>
    </row>
    <row r="20" spans="2:28" s="7" customFormat="1" ht="14.85" customHeight="1">
      <c r="B20" s="15"/>
      <c r="C20" s="10"/>
      <c r="D20" s="10"/>
      <c r="E20" s="10"/>
      <c r="F20" s="10" t="s">
        <v>28</v>
      </c>
      <c r="G20" s="18"/>
      <c r="H20" s="18"/>
      <c r="I20" s="19"/>
      <c r="J20" s="19"/>
      <c r="K20" s="19"/>
      <c r="L20" s="19"/>
      <c r="M20" s="19"/>
      <c r="N20" s="388">
        <v>0</v>
      </c>
      <c r="O20" s="389"/>
      <c r="P20" s="12"/>
      <c r="Q20" s="12"/>
      <c r="R20" s="21" t="s">
        <v>172</v>
      </c>
      <c r="S20" s="12"/>
      <c r="T20" s="12"/>
      <c r="U20" s="12"/>
      <c r="V20" s="14"/>
      <c r="W20" s="14"/>
      <c r="X20" s="14"/>
      <c r="Y20" s="14"/>
      <c r="Z20" s="14"/>
      <c r="AA20" s="388">
        <v>0</v>
      </c>
      <c r="AB20" s="389"/>
    </row>
    <row r="21" spans="2:28" s="7" customFormat="1" ht="14.85" customHeight="1">
      <c r="B21" s="15"/>
      <c r="C21" s="10"/>
      <c r="D21" s="10"/>
      <c r="E21" s="10"/>
      <c r="F21" s="10" t="s">
        <v>29</v>
      </c>
      <c r="G21" s="18"/>
      <c r="H21" s="18"/>
      <c r="I21" s="19"/>
      <c r="J21" s="19"/>
      <c r="K21" s="19"/>
      <c r="L21" s="19"/>
      <c r="M21" s="19"/>
      <c r="N21" s="388">
        <v>0</v>
      </c>
      <c r="O21" s="389"/>
      <c r="P21" s="12"/>
      <c r="Q21" s="12"/>
      <c r="R21" s="12" t="s">
        <v>17</v>
      </c>
      <c r="S21" s="12"/>
      <c r="T21" s="12"/>
      <c r="U21" s="12"/>
      <c r="V21" s="14"/>
      <c r="W21" s="14"/>
      <c r="X21" s="14"/>
      <c r="Y21" s="14"/>
      <c r="Z21" s="14"/>
      <c r="AA21" s="388">
        <v>0</v>
      </c>
      <c r="AB21" s="389"/>
    </row>
    <row r="22" spans="2:28" s="7" customFormat="1" ht="14.85" customHeight="1">
      <c r="B22" s="15"/>
      <c r="C22" s="10"/>
      <c r="D22" s="10"/>
      <c r="E22" s="10"/>
      <c r="F22" s="10" t="s">
        <v>173</v>
      </c>
      <c r="G22" s="10"/>
      <c r="H22" s="10"/>
      <c r="I22" s="9"/>
      <c r="J22" s="9"/>
      <c r="K22" s="9"/>
      <c r="L22" s="9"/>
      <c r="M22" s="9"/>
      <c r="N22" s="388">
        <v>0</v>
      </c>
      <c r="O22" s="389"/>
      <c r="P22" s="392" t="s">
        <v>30</v>
      </c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4">
        <f>AA7+AA13</f>
        <v>1961734</v>
      </c>
      <c r="AB22" s="395"/>
    </row>
    <row r="23" spans="2:28" s="7" customFormat="1" ht="14.85" customHeight="1">
      <c r="B23" s="15"/>
      <c r="C23" s="10"/>
      <c r="D23" s="10"/>
      <c r="E23" s="10"/>
      <c r="F23" s="10" t="s">
        <v>31</v>
      </c>
      <c r="G23" s="10"/>
      <c r="H23" s="10"/>
      <c r="I23" s="9"/>
      <c r="J23" s="9"/>
      <c r="K23" s="9"/>
      <c r="L23" s="9"/>
      <c r="M23" s="9"/>
      <c r="N23" s="388">
        <v>0</v>
      </c>
      <c r="O23" s="389"/>
      <c r="P23" s="12" t="s">
        <v>32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96"/>
      <c r="AB23" s="397"/>
    </row>
    <row r="24" spans="2:28" s="7" customFormat="1" ht="14.85" customHeight="1">
      <c r="B24" s="15"/>
      <c r="C24" s="10"/>
      <c r="D24" s="10"/>
      <c r="E24" s="10"/>
      <c r="F24" s="10" t="s">
        <v>33</v>
      </c>
      <c r="G24" s="10"/>
      <c r="H24" s="10"/>
      <c r="I24" s="9"/>
      <c r="J24" s="9"/>
      <c r="K24" s="9"/>
      <c r="L24" s="9"/>
      <c r="M24" s="9"/>
      <c r="N24" s="388">
        <v>0</v>
      </c>
      <c r="O24" s="389"/>
      <c r="P24" s="12"/>
      <c r="Q24" s="16" t="s">
        <v>34</v>
      </c>
      <c r="R24" s="23"/>
      <c r="S24" s="23"/>
      <c r="T24" s="23"/>
      <c r="U24" s="23"/>
      <c r="V24" s="24"/>
      <c r="W24" s="24"/>
      <c r="X24" s="24"/>
      <c r="Y24" s="24"/>
      <c r="Z24" s="24"/>
      <c r="AA24" s="388">
        <f>N7+N55+N56</f>
        <v>18743360</v>
      </c>
      <c r="AB24" s="389"/>
    </row>
    <row r="25" spans="2:28" s="7" customFormat="1" ht="14.85" customHeight="1">
      <c r="B25" s="15"/>
      <c r="C25" s="10"/>
      <c r="D25" s="10"/>
      <c r="E25" s="10" t="s">
        <v>35</v>
      </c>
      <c r="F25" s="10"/>
      <c r="G25" s="10"/>
      <c r="H25" s="10"/>
      <c r="I25" s="9"/>
      <c r="J25" s="9"/>
      <c r="K25" s="9"/>
      <c r="L25" s="9"/>
      <c r="M25" s="9"/>
      <c r="N25" s="388">
        <f>SUM(N26:N33)</f>
        <v>0</v>
      </c>
      <c r="O25" s="389"/>
      <c r="P25" s="12"/>
      <c r="Q25" s="14" t="s">
        <v>36</v>
      </c>
      <c r="R25" s="23"/>
      <c r="S25" s="23"/>
      <c r="T25" s="23"/>
      <c r="U25" s="23"/>
      <c r="V25" s="24"/>
      <c r="W25" s="24"/>
      <c r="X25" s="24"/>
      <c r="Y25" s="24"/>
      <c r="Z25" s="24"/>
      <c r="AA25" s="388">
        <f>AA61-AA24</f>
        <v>-1338139</v>
      </c>
      <c r="AB25" s="389"/>
    </row>
    <row r="26" spans="2:28" s="7" customFormat="1" ht="14.85" customHeight="1">
      <c r="B26" s="15"/>
      <c r="C26" s="10"/>
      <c r="D26" s="10"/>
      <c r="E26" s="10"/>
      <c r="F26" s="10" t="s">
        <v>37</v>
      </c>
      <c r="G26" s="10"/>
      <c r="H26" s="10"/>
      <c r="I26" s="9"/>
      <c r="J26" s="9"/>
      <c r="K26" s="9"/>
      <c r="L26" s="9"/>
      <c r="M26" s="9"/>
      <c r="N26" s="388">
        <v>0</v>
      </c>
      <c r="O26" s="389"/>
      <c r="P26" s="213"/>
      <c r="Q26" s="14"/>
      <c r="R26" s="14"/>
      <c r="S26" s="14"/>
      <c r="T26" s="14"/>
      <c r="U26" s="14"/>
      <c r="V26" s="14"/>
      <c r="W26" s="14"/>
      <c r="X26" s="14"/>
      <c r="Y26" s="14"/>
      <c r="Z26" s="214"/>
      <c r="AA26" s="388"/>
      <c r="AB26" s="389"/>
    </row>
    <row r="27" spans="2:28" s="7" customFormat="1" ht="14.85" customHeight="1">
      <c r="B27" s="15"/>
      <c r="C27" s="10"/>
      <c r="D27" s="10"/>
      <c r="E27" s="10"/>
      <c r="F27" s="10" t="s">
        <v>16</v>
      </c>
      <c r="G27" s="10"/>
      <c r="H27" s="10"/>
      <c r="I27" s="9"/>
      <c r="J27" s="9"/>
      <c r="K27" s="9"/>
      <c r="L27" s="9"/>
      <c r="M27" s="9"/>
      <c r="N27" s="388">
        <v>0</v>
      </c>
      <c r="O27" s="389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88"/>
      <c r="AB27" s="389"/>
    </row>
    <row r="28" spans="2:28" s="7" customFormat="1" ht="14.85" customHeight="1">
      <c r="B28" s="15"/>
      <c r="C28" s="10"/>
      <c r="D28" s="10"/>
      <c r="E28" s="10"/>
      <c r="F28" s="10" t="s">
        <v>18</v>
      </c>
      <c r="G28" s="10"/>
      <c r="H28" s="10"/>
      <c r="I28" s="9"/>
      <c r="J28" s="9"/>
      <c r="K28" s="9"/>
      <c r="L28" s="9"/>
      <c r="M28" s="9"/>
      <c r="N28" s="388">
        <v>0</v>
      </c>
      <c r="O28" s="389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88"/>
      <c r="AB28" s="389"/>
    </row>
    <row r="29" spans="2:28" s="7" customFormat="1" ht="14.85" customHeight="1">
      <c r="B29" s="15"/>
      <c r="C29" s="10"/>
      <c r="D29" s="10"/>
      <c r="E29" s="10"/>
      <c r="F29" s="10" t="s">
        <v>38</v>
      </c>
      <c r="G29" s="10"/>
      <c r="H29" s="10"/>
      <c r="I29" s="9"/>
      <c r="J29" s="9"/>
      <c r="K29" s="9"/>
      <c r="L29" s="9"/>
      <c r="M29" s="9"/>
      <c r="N29" s="388">
        <v>0</v>
      </c>
      <c r="O29" s="389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88"/>
      <c r="AB29" s="389"/>
    </row>
    <row r="30" spans="2:28" s="7" customFormat="1" ht="14.85" customHeight="1">
      <c r="B30" s="15"/>
      <c r="C30" s="10"/>
      <c r="D30" s="10"/>
      <c r="E30" s="10"/>
      <c r="F30" s="10" t="s">
        <v>21</v>
      </c>
      <c r="G30" s="10"/>
      <c r="H30" s="10"/>
      <c r="I30" s="9"/>
      <c r="J30" s="9"/>
      <c r="K30" s="9"/>
      <c r="L30" s="9"/>
      <c r="M30" s="9"/>
      <c r="N30" s="388">
        <v>0</v>
      </c>
      <c r="O30" s="389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388"/>
      <c r="AB30" s="389"/>
    </row>
    <row r="31" spans="2:28" s="7" customFormat="1" ht="14.85" customHeight="1">
      <c r="B31" s="15"/>
      <c r="C31" s="10"/>
      <c r="D31" s="10"/>
      <c r="E31" s="10"/>
      <c r="F31" s="10" t="s">
        <v>39</v>
      </c>
      <c r="G31" s="10"/>
      <c r="H31" s="10"/>
      <c r="I31" s="9"/>
      <c r="J31" s="9"/>
      <c r="K31" s="9"/>
      <c r="L31" s="9"/>
      <c r="M31" s="9"/>
      <c r="N31" s="388">
        <v>0</v>
      </c>
      <c r="O31" s="38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88"/>
      <c r="AB31" s="389"/>
    </row>
    <row r="32" spans="2:28" s="7" customFormat="1" ht="14.85" customHeight="1">
      <c r="B32" s="15"/>
      <c r="C32" s="10"/>
      <c r="D32" s="10"/>
      <c r="E32" s="10"/>
      <c r="F32" s="10" t="s">
        <v>31</v>
      </c>
      <c r="G32" s="10"/>
      <c r="H32" s="10"/>
      <c r="I32" s="9"/>
      <c r="J32" s="9"/>
      <c r="K32" s="9"/>
      <c r="L32" s="9"/>
      <c r="M32" s="9"/>
      <c r="N32" s="388">
        <v>0</v>
      </c>
      <c r="O32" s="38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88"/>
      <c r="AB32" s="389"/>
    </row>
    <row r="33" spans="2:28" s="7" customFormat="1" ht="14.85" customHeight="1">
      <c r="B33" s="15"/>
      <c r="C33" s="10"/>
      <c r="D33" s="10"/>
      <c r="E33" s="10"/>
      <c r="F33" s="10" t="s">
        <v>33</v>
      </c>
      <c r="G33" s="10"/>
      <c r="H33" s="10"/>
      <c r="I33" s="9"/>
      <c r="J33" s="9"/>
      <c r="K33" s="9"/>
      <c r="L33" s="9"/>
      <c r="M33" s="9"/>
      <c r="N33" s="388">
        <v>0</v>
      </c>
      <c r="O33" s="38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88"/>
      <c r="AB33" s="389"/>
    </row>
    <row r="34" spans="2:28" s="7" customFormat="1" ht="14.85" customHeight="1">
      <c r="B34" s="15"/>
      <c r="C34" s="10"/>
      <c r="D34" s="10"/>
      <c r="E34" s="10" t="s">
        <v>40</v>
      </c>
      <c r="F34" s="26"/>
      <c r="G34" s="26"/>
      <c r="H34" s="26"/>
      <c r="I34" s="27"/>
      <c r="J34" s="27"/>
      <c r="K34" s="27"/>
      <c r="L34" s="27"/>
      <c r="M34" s="27"/>
      <c r="N34" s="388">
        <v>25353000</v>
      </c>
      <c r="O34" s="389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388"/>
      <c r="AB34" s="389"/>
    </row>
    <row r="35" spans="2:28" s="7" customFormat="1" ht="14.85" customHeight="1">
      <c r="B35" s="15"/>
      <c r="C35" s="10"/>
      <c r="D35" s="10"/>
      <c r="E35" s="10" t="s">
        <v>41</v>
      </c>
      <c r="F35" s="26"/>
      <c r="G35" s="26"/>
      <c r="H35" s="26"/>
      <c r="I35" s="27"/>
      <c r="J35" s="27"/>
      <c r="K35" s="27"/>
      <c r="L35" s="27"/>
      <c r="M35" s="27"/>
      <c r="N35" s="388">
        <v>-24704992</v>
      </c>
      <c r="O35" s="389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88"/>
      <c r="AB35" s="389"/>
    </row>
    <row r="36" spans="2:28" s="7" customFormat="1" ht="14.85" customHeight="1">
      <c r="B36" s="15"/>
      <c r="C36" s="10"/>
      <c r="D36" s="10" t="s">
        <v>42</v>
      </c>
      <c r="E36" s="10"/>
      <c r="F36" s="26"/>
      <c r="G36" s="26"/>
      <c r="H36" s="26"/>
      <c r="I36" s="27"/>
      <c r="J36" s="27"/>
      <c r="K36" s="27"/>
      <c r="L36" s="27"/>
      <c r="M36" s="27"/>
      <c r="N36" s="388">
        <f>N37+N38</f>
        <v>0</v>
      </c>
      <c r="O36" s="389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88"/>
      <c r="AB36" s="389"/>
    </row>
    <row r="37" spans="2:28" s="7" customFormat="1" ht="14.85" customHeight="1">
      <c r="B37" s="15"/>
      <c r="C37" s="10"/>
      <c r="D37" s="10"/>
      <c r="E37" s="10" t="s">
        <v>43</v>
      </c>
      <c r="F37" s="10"/>
      <c r="G37" s="10"/>
      <c r="H37" s="10"/>
      <c r="I37" s="9"/>
      <c r="J37" s="9"/>
      <c r="K37" s="9"/>
      <c r="L37" s="9"/>
      <c r="M37" s="9"/>
      <c r="N37" s="388">
        <v>0</v>
      </c>
      <c r="O37" s="389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88"/>
      <c r="AB37" s="389"/>
    </row>
    <row r="38" spans="2:28" s="7" customFormat="1" ht="14.85" customHeight="1">
      <c r="B38" s="15"/>
      <c r="C38" s="10"/>
      <c r="D38" s="10"/>
      <c r="E38" s="10" t="s">
        <v>173</v>
      </c>
      <c r="F38" s="10"/>
      <c r="G38" s="10"/>
      <c r="H38" s="10"/>
      <c r="I38" s="9"/>
      <c r="J38" s="9"/>
      <c r="K38" s="9"/>
      <c r="L38" s="9"/>
      <c r="M38" s="9"/>
      <c r="N38" s="388">
        <v>0</v>
      </c>
      <c r="O38" s="389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88"/>
      <c r="AB38" s="389"/>
    </row>
    <row r="39" spans="2:28" s="7" customFormat="1" ht="14.85" customHeight="1">
      <c r="B39" s="15"/>
      <c r="C39" s="10"/>
      <c r="D39" s="10" t="s">
        <v>44</v>
      </c>
      <c r="E39" s="10"/>
      <c r="F39" s="10"/>
      <c r="G39" s="10"/>
      <c r="H39" s="10"/>
      <c r="I39" s="10"/>
      <c r="J39" s="9"/>
      <c r="K39" s="9"/>
      <c r="L39" s="9"/>
      <c r="M39" s="9"/>
      <c r="N39" s="388">
        <f>N40+N44+N45+N46+N47+N50+N51</f>
        <v>3748855</v>
      </c>
      <c r="O39" s="38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88"/>
      <c r="AB39" s="389"/>
    </row>
    <row r="40" spans="2:28" s="7" customFormat="1" ht="14.85" customHeight="1">
      <c r="B40" s="15"/>
      <c r="C40" s="10"/>
      <c r="D40" s="10"/>
      <c r="E40" s="10" t="s">
        <v>45</v>
      </c>
      <c r="F40" s="10"/>
      <c r="G40" s="10"/>
      <c r="H40" s="10"/>
      <c r="I40" s="10"/>
      <c r="J40" s="9"/>
      <c r="K40" s="9"/>
      <c r="L40" s="9"/>
      <c r="M40" s="9"/>
      <c r="N40" s="388">
        <f>SUM(N41:N43)</f>
        <v>0</v>
      </c>
      <c r="O40" s="389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88"/>
      <c r="AB40" s="389"/>
    </row>
    <row r="41" spans="2:28" s="7" customFormat="1" ht="14.85" customHeight="1">
      <c r="B41" s="15"/>
      <c r="C41" s="10"/>
      <c r="D41" s="10"/>
      <c r="E41" s="10"/>
      <c r="F41" s="16" t="s">
        <v>46</v>
      </c>
      <c r="G41" s="10"/>
      <c r="H41" s="10"/>
      <c r="I41" s="10"/>
      <c r="J41" s="9"/>
      <c r="K41" s="9"/>
      <c r="L41" s="9"/>
      <c r="M41" s="9"/>
      <c r="N41" s="388">
        <v>0</v>
      </c>
      <c r="O41" s="389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88"/>
      <c r="AB41" s="389"/>
    </row>
    <row r="42" spans="2:28" s="7" customFormat="1" ht="14.85" customHeight="1">
      <c r="B42" s="15"/>
      <c r="C42" s="10"/>
      <c r="D42" s="10"/>
      <c r="E42" s="10"/>
      <c r="F42" s="16" t="s">
        <v>47</v>
      </c>
      <c r="G42" s="10"/>
      <c r="H42" s="10"/>
      <c r="I42" s="10"/>
      <c r="J42" s="9"/>
      <c r="K42" s="9"/>
      <c r="L42" s="9"/>
      <c r="M42" s="9"/>
      <c r="N42" s="388">
        <v>0</v>
      </c>
      <c r="O42" s="389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88"/>
      <c r="AB42" s="389"/>
    </row>
    <row r="43" spans="2:28" s="7" customFormat="1" ht="14.85" customHeight="1">
      <c r="B43" s="15"/>
      <c r="C43" s="10"/>
      <c r="D43" s="10"/>
      <c r="E43" s="10"/>
      <c r="F43" s="16" t="s">
        <v>17</v>
      </c>
      <c r="G43" s="10"/>
      <c r="H43" s="10"/>
      <c r="I43" s="10"/>
      <c r="J43" s="9"/>
      <c r="K43" s="9"/>
      <c r="L43" s="9"/>
      <c r="M43" s="9"/>
      <c r="N43" s="388">
        <v>0</v>
      </c>
      <c r="O43" s="389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321"/>
      <c r="AB43" s="322"/>
    </row>
    <row r="44" spans="2:28" s="7" customFormat="1" ht="14.85" customHeight="1">
      <c r="B44" s="15"/>
      <c r="C44" s="10"/>
      <c r="D44" s="10"/>
      <c r="E44" s="10" t="s">
        <v>175</v>
      </c>
      <c r="F44" s="10"/>
      <c r="G44" s="10"/>
      <c r="H44" s="10"/>
      <c r="I44" s="9"/>
      <c r="J44" s="9"/>
      <c r="K44" s="9"/>
      <c r="L44" s="9"/>
      <c r="M44" s="9"/>
      <c r="N44" s="388">
        <v>0</v>
      </c>
      <c r="O44" s="389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321"/>
      <c r="AB44" s="322"/>
    </row>
    <row r="45" spans="2:28" s="7" customFormat="1" ht="14.85" customHeight="1">
      <c r="B45" s="15"/>
      <c r="C45" s="10"/>
      <c r="D45" s="10"/>
      <c r="E45" s="10" t="s">
        <v>48</v>
      </c>
      <c r="F45" s="10"/>
      <c r="G45" s="10"/>
      <c r="H45" s="10"/>
      <c r="I45" s="9"/>
      <c r="J45" s="9"/>
      <c r="K45" s="9"/>
      <c r="L45" s="9"/>
      <c r="M45" s="9"/>
      <c r="N45" s="388">
        <v>0</v>
      </c>
      <c r="O45" s="389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321"/>
      <c r="AB45" s="322"/>
    </row>
    <row r="46" spans="2:28" s="7" customFormat="1" ht="14.85" customHeight="1">
      <c r="B46" s="15"/>
      <c r="C46" s="10"/>
      <c r="D46" s="10"/>
      <c r="E46" s="10" t="s">
        <v>49</v>
      </c>
      <c r="F46" s="10"/>
      <c r="G46" s="10"/>
      <c r="H46" s="10"/>
      <c r="I46" s="9"/>
      <c r="J46" s="9"/>
      <c r="K46" s="9"/>
      <c r="L46" s="9"/>
      <c r="M46" s="9"/>
      <c r="N46" s="388">
        <v>0</v>
      </c>
      <c r="O46" s="389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88"/>
      <c r="AB46" s="389"/>
    </row>
    <row r="47" spans="2:28" s="7" customFormat="1" ht="14.85" customHeight="1">
      <c r="B47" s="15"/>
      <c r="C47" s="10"/>
      <c r="D47" s="10"/>
      <c r="E47" s="10" t="s">
        <v>50</v>
      </c>
      <c r="F47" s="10"/>
      <c r="G47" s="10"/>
      <c r="H47" s="10"/>
      <c r="I47" s="9"/>
      <c r="J47" s="9"/>
      <c r="K47" s="9"/>
      <c r="L47" s="9"/>
      <c r="M47" s="9"/>
      <c r="N47" s="388">
        <f>N48+N49</f>
        <v>3748855</v>
      </c>
      <c r="O47" s="389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321"/>
      <c r="AB47" s="322"/>
    </row>
    <row r="48" spans="2:28" s="7" customFormat="1" ht="14.85" customHeight="1">
      <c r="B48" s="15"/>
      <c r="C48" s="10"/>
      <c r="D48" s="10"/>
      <c r="E48" s="10"/>
      <c r="F48" s="16" t="s">
        <v>51</v>
      </c>
      <c r="G48" s="10"/>
      <c r="H48" s="10"/>
      <c r="I48" s="9"/>
      <c r="J48" s="9"/>
      <c r="K48" s="9"/>
      <c r="L48" s="9"/>
      <c r="M48" s="9"/>
      <c r="N48" s="388">
        <v>0</v>
      </c>
      <c r="O48" s="38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388"/>
      <c r="AB48" s="389"/>
    </row>
    <row r="49" spans="2:28" s="7" customFormat="1" ht="14.85" customHeight="1">
      <c r="B49" s="15"/>
      <c r="C49" s="9"/>
      <c r="D49" s="10"/>
      <c r="E49" s="10"/>
      <c r="F49" s="10" t="s">
        <v>39</v>
      </c>
      <c r="G49" s="10"/>
      <c r="H49" s="10"/>
      <c r="I49" s="9"/>
      <c r="J49" s="9"/>
      <c r="K49" s="9"/>
      <c r="L49" s="9"/>
      <c r="M49" s="9"/>
      <c r="N49" s="388">
        <v>3748855</v>
      </c>
      <c r="O49" s="389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88"/>
      <c r="AB49" s="389"/>
    </row>
    <row r="50" spans="2:28" s="7" customFormat="1" ht="14.85" customHeight="1">
      <c r="B50" s="15"/>
      <c r="C50" s="9"/>
      <c r="D50" s="10"/>
      <c r="E50" s="10" t="s">
        <v>17</v>
      </c>
      <c r="F50" s="10"/>
      <c r="G50" s="10"/>
      <c r="H50" s="10"/>
      <c r="I50" s="9"/>
      <c r="J50" s="9"/>
      <c r="K50" s="9"/>
      <c r="L50" s="9"/>
      <c r="M50" s="9"/>
      <c r="N50" s="388">
        <v>0</v>
      </c>
      <c r="O50" s="38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388"/>
      <c r="AB50" s="389"/>
    </row>
    <row r="51" spans="2:28" s="7" customFormat="1" ht="14.85" customHeight="1">
      <c r="B51" s="15"/>
      <c r="C51" s="9"/>
      <c r="D51" s="10"/>
      <c r="E51" s="16" t="s">
        <v>52</v>
      </c>
      <c r="F51" s="10"/>
      <c r="G51" s="10"/>
      <c r="H51" s="10"/>
      <c r="I51" s="9"/>
      <c r="J51" s="9"/>
      <c r="K51" s="9"/>
      <c r="L51" s="9"/>
      <c r="M51" s="9"/>
      <c r="N51" s="388">
        <v>0</v>
      </c>
      <c r="O51" s="389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388"/>
      <c r="AB51" s="389"/>
    </row>
    <row r="52" spans="2:28" s="7" customFormat="1" ht="14.85" customHeight="1">
      <c r="B52" s="15"/>
      <c r="C52" s="9" t="s">
        <v>53</v>
      </c>
      <c r="D52" s="10"/>
      <c r="E52" s="11"/>
      <c r="F52" s="11"/>
      <c r="G52" s="11"/>
      <c r="H52" s="9"/>
      <c r="I52" s="9"/>
      <c r="J52" s="9"/>
      <c r="K52" s="9"/>
      <c r="L52" s="9"/>
      <c r="M52" s="9"/>
      <c r="N52" s="388">
        <f>N53+N54+N55+N56+N59+N60+N61</f>
        <v>623595</v>
      </c>
      <c r="O52" s="38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388"/>
      <c r="AB52" s="389"/>
    </row>
    <row r="53" spans="2:28" s="7" customFormat="1" ht="14.85" customHeight="1">
      <c r="B53" s="15"/>
      <c r="C53" s="9"/>
      <c r="D53" s="10" t="s">
        <v>54</v>
      </c>
      <c r="E53" s="11"/>
      <c r="F53" s="11"/>
      <c r="G53" s="11"/>
      <c r="H53" s="9"/>
      <c r="I53" s="9"/>
      <c r="J53" s="9"/>
      <c r="K53" s="9"/>
      <c r="L53" s="9"/>
      <c r="M53" s="9"/>
      <c r="N53" s="388">
        <v>623595</v>
      </c>
      <c r="O53" s="38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321"/>
      <c r="AB53" s="322"/>
    </row>
    <row r="54" spans="2:28" s="7" customFormat="1" ht="14.85" customHeight="1">
      <c r="B54" s="15"/>
      <c r="C54" s="9"/>
      <c r="D54" s="16" t="s">
        <v>55</v>
      </c>
      <c r="E54" s="10"/>
      <c r="F54" s="26"/>
      <c r="G54" s="23"/>
      <c r="H54" s="23"/>
      <c r="I54" s="24"/>
      <c r="J54" s="9"/>
      <c r="K54" s="9"/>
      <c r="L54" s="9"/>
      <c r="M54" s="9"/>
      <c r="N54" s="388">
        <v>0</v>
      </c>
      <c r="O54" s="38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388"/>
      <c r="AB54" s="389"/>
    </row>
    <row r="55" spans="2:28" s="7" customFormat="1" ht="14.85" customHeight="1">
      <c r="B55" s="15"/>
      <c r="C55" s="9"/>
      <c r="D55" s="10" t="s">
        <v>56</v>
      </c>
      <c r="E55" s="10"/>
      <c r="F55" s="10"/>
      <c r="G55" s="10"/>
      <c r="H55" s="10"/>
      <c r="I55" s="9"/>
      <c r="J55" s="9"/>
      <c r="K55" s="9"/>
      <c r="L55" s="9"/>
      <c r="M55" s="9"/>
      <c r="N55" s="388">
        <v>0</v>
      </c>
      <c r="O55" s="38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88"/>
      <c r="AB55" s="389"/>
    </row>
    <row r="56" spans="2:28" s="7" customFormat="1" ht="14.85" customHeight="1">
      <c r="B56" s="15"/>
      <c r="C56" s="10"/>
      <c r="D56" s="10" t="s">
        <v>50</v>
      </c>
      <c r="E56" s="10"/>
      <c r="F56" s="26"/>
      <c r="G56" s="23"/>
      <c r="H56" s="23"/>
      <c r="I56" s="24"/>
      <c r="J56" s="24"/>
      <c r="K56" s="24"/>
      <c r="L56" s="24"/>
      <c r="M56" s="24"/>
      <c r="N56" s="388">
        <f>N57+N58</f>
        <v>0</v>
      </c>
      <c r="O56" s="389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388"/>
      <c r="AB56" s="389"/>
    </row>
    <row r="57" spans="2:28" s="7" customFormat="1" ht="14.85" customHeight="1">
      <c r="B57" s="15"/>
      <c r="C57" s="10"/>
      <c r="D57" s="10"/>
      <c r="E57" s="10" t="s">
        <v>57</v>
      </c>
      <c r="F57" s="10"/>
      <c r="G57" s="10"/>
      <c r="H57" s="10"/>
      <c r="I57" s="9"/>
      <c r="J57" s="9"/>
      <c r="K57" s="9"/>
      <c r="L57" s="9"/>
      <c r="M57" s="9"/>
      <c r="N57" s="388">
        <v>0</v>
      </c>
      <c r="O57" s="389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388"/>
      <c r="AB57" s="389"/>
    </row>
    <row r="58" spans="2:28" s="7" customFormat="1" ht="14.85" customHeight="1">
      <c r="B58" s="15"/>
      <c r="C58" s="10"/>
      <c r="D58" s="10"/>
      <c r="E58" s="16" t="s">
        <v>51</v>
      </c>
      <c r="F58" s="10"/>
      <c r="G58" s="10"/>
      <c r="H58" s="10"/>
      <c r="I58" s="9"/>
      <c r="J58" s="9"/>
      <c r="K58" s="9"/>
      <c r="L58" s="9"/>
      <c r="M58" s="9"/>
      <c r="N58" s="388">
        <v>0</v>
      </c>
      <c r="O58" s="389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388"/>
      <c r="AB58" s="389"/>
    </row>
    <row r="59" spans="2:28" s="7" customFormat="1" ht="14.85" customHeight="1">
      <c r="B59" s="15"/>
      <c r="C59" s="10"/>
      <c r="D59" s="10" t="s">
        <v>58</v>
      </c>
      <c r="E59" s="10"/>
      <c r="F59" s="26"/>
      <c r="G59" s="23"/>
      <c r="H59" s="23"/>
      <c r="I59" s="24"/>
      <c r="J59" s="24"/>
      <c r="K59" s="24"/>
      <c r="L59" s="24"/>
      <c r="M59" s="24"/>
      <c r="N59" s="388">
        <v>0</v>
      </c>
      <c r="O59" s="389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388"/>
      <c r="AB59" s="389"/>
    </row>
    <row r="60" spans="2:28" s="7" customFormat="1" ht="14.85" customHeight="1">
      <c r="B60" s="15"/>
      <c r="C60" s="10"/>
      <c r="D60" s="10" t="s">
        <v>39</v>
      </c>
      <c r="E60" s="10"/>
      <c r="F60" s="10"/>
      <c r="G60" s="10"/>
      <c r="H60" s="10"/>
      <c r="I60" s="9"/>
      <c r="J60" s="9"/>
      <c r="K60" s="9"/>
      <c r="L60" s="9"/>
      <c r="M60" s="9"/>
      <c r="N60" s="388">
        <v>0</v>
      </c>
      <c r="O60" s="389"/>
      <c r="P60" s="411"/>
      <c r="Q60" s="412"/>
      <c r="R60" s="412"/>
      <c r="S60" s="412"/>
      <c r="T60" s="412"/>
      <c r="U60" s="412"/>
      <c r="V60" s="412"/>
      <c r="W60" s="412"/>
      <c r="X60" s="412"/>
      <c r="Y60" s="412"/>
      <c r="Z60" s="413"/>
      <c r="AA60" s="414"/>
      <c r="AB60" s="415"/>
    </row>
    <row r="61" spans="2:28" s="7" customFormat="1" ht="16.5" customHeight="1" thickBot="1">
      <c r="B61" s="15"/>
      <c r="C61" s="10"/>
      <c r="D61" s="16" t="s">
        <v>52</v>
      </c>
      <c r="E61" s="10"/>
      <c r="F61" s="10"/>
      <c r="G61" s="10"/>
      <c r="H61" s="10"/>
      <c r="I61" s="9"/>
      <c r="J61" s="9"/>
      <c r="K61" s="9"/>
      <c r="L61" s="9"/>
      <c r="M61" s="9"/>
      <c r="N61" s="398">
        <v>0</v>
      </c>
      <c r="O61" s="399"/>
      <c r="P61" s="400" t="s">
        <v>59</v>
      </c>
      <c r="Q61" s="401"/>
      <c r="R61" s="401"/>
      <c r="S61" s="401"/>
      <c r="T61" s="401"/>
      <c r="U61" s="401"/>
      <c r="V61" s="401"/>
      <c r="W61" s="401"/>
      <c r="X61" s="401"/>
      <c r="Y61" s="401"/>
      <c r="Z61" s="402"/>
      <c r="AA61" s="398">
        <f>N62-AA22</f>
        <v>17405221</v>
      </c>
      <c r="AB61" s="399"/>
    </row>
    <row r="62" spans="2:28" s="7" customFormat="1" ht="14.85" customHeight="1" thickBot="1">
      <c r="B62" s="403" t="s">
        <v>60</v>
      </c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5"/>
      <c r="N62" s="406">
        <f>N7+N52</f>
        <v>19366955</v>
      </c>
      <c r="O62" s="407"/>
      <c r="P62" s="408" t="s">
        <v>61</v>
      </c>
      <c r="Q62" s="409"/>
      <c r="R62" s="409"/>
      <c r="S62" s="409"/>
      <c r="T62" s="409"/>
      <c r="U62" s="409"/>
      <c r="V62" s="409"/>
      <c r="W62" s="409"/>
      <c r="X62" s="409"/>
      <c r="Y62" s="409"/>
      <c r="Z62" s="410"/>
      <c r="AA62" s="406">
        <f>AA22+AA61</f>
        <v>19366955</v>
      </c>
      <c r="AB62" s="407"/>
    </row>
    <row r="63" spans="2:28" s="7" customFormat="1" ht="9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A63" s="215"/>
      <c r="AB63" s="215"/>
    </row>
    <row r="64" spans="2:28" s="7" customFormat="1" ht="14.8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A64" s="28"/>
      <c r="AB64" s="28"/>
    </row>
    <row r="65" spans="1:28" s="7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6"/>
      <c r="AB65" s="6"/>
    </row>
    <row r="66" spans="1:28" s="7" customFormat="1" ht="14.8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7" customFormat="1" ht="14.85" customHeight="1">
      <c r="AA67" s="1"/>
      <c r="AB67" s="1"/>
    </row>
    <row r="68" spans="1:28" s="7" customFormat="1" ht="14.85" customHeight="1"/>
    <row r="69" spans="1:28" s="7" customFormat="1" ht="14.85" customHeight="1"/>
    <row r="70" spans="1:28" s="7" customFormat="1" ht="14.85" customHeight="1"/>
    <row r="71" spans="1:28" s="7" customFormat="1" ht="14.85" customHeight="1"/>
    <row r="72" spans="1:28" s="7" customFormat="1" ht="14.85" customHeight="1"/>
    <row r="73" spans="1:28" s="7" customFormat="1" ht="14.85" customHeight="1"/>
    <row r="74" spans="1:28" s="7" customFormat="1" ht="14.85" customHeight="1"/>
    <row r="75" spans="1:28" s="7" customFormat="1" ht="14.85" customHeight="1"/>
    <row r="76" spans="1:28" s="7" customFormat="1" ht="14.85" customHeight="1"/>
    <row r="77" spans="1:28" s="7" customFormat="1" ht="14.85" customHeight="1">
      <c r="A77" s="28"/>
    </row>
    <row r="78" spans="1:28" s="7" customFormat="1" ht="14.85" customHeight="1">
      <c r="A78" s="6"/>
    </row>
    <row r="79" spans="1:28" s="7" customFormat="1" ht="14.85" customHeight="1">
      <c r="A79" s="1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8" s="7" customFormat="1" ht="14.85" customHeight="1">
      <c r="A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8" s="7" customFormat="1" ht="14.8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7" customFormat="1" ht="14.8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28" customFormat="1" ht="14.8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14.85" hidden="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4.85" hidden="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7" customFormat="1" ht="14.85" hidden="1" customHeight="1"/>
    <row r="88" spans="1:28" s="7" customFormat="1" ht="14.85" hidden="1" customHeight="1"/>
    <row r="89" spans="1:28" s="7" customFormat="1" ht="14.85" hidden="1" customHeight="1"/>
    <row r="90" spans="1:28" s="7" customFormat="1" ht="14.85" hidden="1" customHeight="1"/>
    <row r="91" spans="1:28" s="7" customFormat="1" ht="14.85" hidden="1" customHeight="1"/>
    <row r="92" spans="1:28" s="7" customFormat="1" ht="14.85" hidden="1" customHeight="1"/>
    <row r="93" spans="1:28" s="7" customFormat="1" ht="14.85" hidden="1" customHeight="1"/>
    <row r="94" spans="1:28" s="7" customFormat="1" ht="14.85" hidden="1" customHeight="1"/>
    <row r="95" spans="1:28" s="7" customFormat="1" ht="14.85" hidden="1" customHeight="1"/>
    <row r="96" spans="1:28" s="7" customFormat="1" ht="14.85" hidden="1" customHeight="1"/>
    <row r="97" spans="2:28" s="7" customFormat="1" ht="14.85" hidden="1" customHeight="1"/>
    <row r="98" spans="2:28" s="7" customFormat="1" ht="14.85" hidden="1" customHeight="1"/>
    <row r="99" spans="2:28" s="7" customFormat="1" ht="14.85" hidden="1" customHeight="1"/>
    <row r="100" spans="2:28" s="7" customFormat="1" ht="14.85" hidden="1" customHeight="1"/>
    <row r="101" spans="2:28" s="7" customFormat="1" ht="14.85" hidden="1" customHeight="1"/>
    <row r="102" spans="2:28" s="7" customFormat="1" ht="14.85" hidden="1" customHeight="1"/>
    <row r="103" spans="2:28" s="7" customFormat="1" ht="14.85" hidden="1" customHeight="1"/>
    <row r="104" spans="2:28" s="7" customFormat="1" ht="14.85" hidden="1" customHeight="1"/>
    <row r="105" spans="2:28" s="7" customFormat="1" ht="14.85" hidden="1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28" s="7" customFormat="1" ht="14.85" hidden="1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AA106" s="28"/>
      <c r="AB106" s="28"/>
    </row>
    <row r="107" spans="2:28" s="7" customFormat="1" ht="14.8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6"/>
      <c r="AB107" s="6"/>
    </row>
    <row r="108" spans="2:28" s="7" customFormat="1" ht="14.8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7" customFormat="1" ht="14.85" hidden="1" customHeight="1">
      <c r="AA109" s="1"/>
      <c r="AB109" s="1"/>
    </row>
    <row r="110" spans="2:28" s="7" customFormat="1" ht="14.85" hidden="1" customHeight="1"/>
    <row r="111" spans="2:28" s="7" customFormat="1" ht="14.85" hidden="1" customHeight="1"/>
    <row r="112" spans="2:28" s="7" customFormat="1" ht="14.85" hidden="1" customHeight="1"/>
    <row r="113" spans="1:28" s="7" customFormat="1" ht="14.85" hidden="1" customHeight="1"/>
    <row r="114" spans="1:28" s="7" customFormat="1" ht="14.85" hidden="1" customHeight="1"/>
    <row r="115" spans="1:28" s="7" customFormat="1" ht="14.85" hidden="1" customHeight="1"/>
    <row r="116" spans="1:28" s="7" customFormat="1" ht="14.85" hidden="1" customHeight="1"/>
    <row r="117" spans="1:28" s="7" customFormat="1" ht="14.85" hidden="1" customHeight="1"/>
    <row r="118" spans="1:28" s="7" customFormat="1" ht="14.85" hidden="1" customHeight="1"/>
    <row r="119" spans="1:28" s="7" customFormat="1" ht="14.85" hidden="1" customHeight="1">
      <c r="A119" s="28"/>
    </row>
    <row r="120" spans="1:28" s="7" customFormat="1" ht="14.85" hidden="1" customHeight="1">
      <c r="A120" s="6"/>
    </row>
    <row r="121" spans="1:28" s="7" customFormat="1" ht="14.85" hidden="1" customHeight="1">
      <c r="A121" s="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8" s="7" customFormat="1" ht="14.85" hidden="1" customHeight="1">
      <c r="A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8" s="7" customFormat="1" ht="14.85" hidden="1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7" customFormat="1" ht="14.85" hidden="1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28" customFormat="1" ht="14.85" hidden="1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6" customFormat="1" ht="14.85" hidden="1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="7" customFormat="1" ht="14.85" hidden="1" customHeight="1"/>
    <row r="130" s="7" customFormat="1" ht="14.85" hidden="1" customHeight="1"/>
    <row r="131" s="7" customFormat="1" ht="14.85" hidden="1" customHeight="1"/>
    <row r="132" s="7" customFormat="1" ht="14.85" hidden="1" customHeight="1"/>
    <row r="133" s="7" customFormat="1" ht="14.85" hidden="1" customHeight="1"/>
    <row r="134" s="7" customFormat="1" ht="14.85" hidden="1" customHeight="1"/>
    <row r="135" s="7" customFormat="1" ht="14.85" hidden="1" customHeight="1"/>
    <row r="136" s="7" customFormat="1" ht="14.85" hidden="1" customHeight="1"/>
    <row r="137" s="7" customFormat="1" ht="14.85" hidden="1" customHeight="1"/>
    <row r="138" s="7" customFormat="1" ht="14.85" hidden="1" customHeight="1"/>
    <row r="139" s="7" customFormat="1" ht="14.85" hidden="1" customHeight="1"/>
    <row r="140" s="7" customFormat="1" ht="14.85" hidden="1" customHeight="1"/>
    <row r="141" s="7" customFormat="1" ht="14.85" hidden="1" customHeight="1"/>
    <row r="142" s="7" customFormat="1" ht="14.85" hidden="1" customHeight="1"/>
    <row r="143" s="7" customFormat="1" ht="14.85" hidden="1" customHeight="1"/>
    <row r="144" s="7" customFormat="1" ht="14.85" hidden="1" customHeight="1"/>
    <row r="145" spans="2:28" s="7" customFormat="1" ht="14.85" hidden="1" customHeight="1"/>
    <row r="146" spans="2:28" s="7" customFormat="1" ht="14.85" hidden="1" customHeight="1"/>
    <row r="147" spans="2:28" s="7" customFormat="1" ht="14.85" hidden="1" customHeight="1"/>
    <row r="148" spans="2:28" s="7" customFormat="1" ht="14.85" hidden="1" customHeight="1"/>
    <row r="149" spans="2:28" s="7" customFormat="1" ht="14.85" hidden="1" customHeight="1"/>
    <row r="150" spans="2:28" s="7" customFormat="1" ht="14.85" hidden="1" customHeight="1"/>
    <row r="151" spans="2:28" s="7" customFormat="1" ht="14.85" hidden="1" customHeight="1"/>
    <row r="152" spans="2:28" s="7" customFormat="1" ht="14.85" hidden="1" customHeight="1"/>
    <row r="153" spans="2:28" s="7" customFormat="1" ht="14.85" hidden="1" customHeight="1"/>
    <row r="154" spans="2:28" s="7" customFormat="1" ht="14.85" hidden="1" customHeight="1"/>
    <row r="155" spans="2:28" s="7" customFormat="1" ht="14.85" hidden="1" customHeight="1"/>
    <row r="156" spans="2:28" s="7" customFormat="1" ht="14.85" hidden="1" customHeight="1"/>
    <row r="157" spans="2:28" s="7" customFormat="1" ht="14.85" hidden="1" customHeight="1"/>
    <row r="158" spans="2:28" s="7" customFormat="1" ht="14.85" hidden="1" customHeight="1"/>
    <row r="159" spans="2:28" s="7" customFormat="1" ht="14.85" hidden="1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2:28" s="7" customFormat="1" ht="14.85" hidden="1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AA160" s="29"/>
      <c r="AB160" s="29"/>
    </row>
    <row r="161" spans="1:28" s="7" customFormat="1" ht="14.8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6"/>
      <c r="AB161" s="6"/>
    </row>
    <row r="162" spans="1:28" s="7" customFormat="1" ht="14.8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7" customFormat="1" ht="14.85" hidden="1" customHeight="1">
      <c r="AA163" s="1"/>
      <c r="AB163" s="1"/>
    </row>
    <row r="164" spans="1:28" s="7" customFormat="1" ht="14.85" hidden="1" customHeight="1"/>
    <row r="165" spans="1:28" s="7" customFormat="1" ht="14.85" hidden="1" customHeight="1"/>
    <row r="166" spans="1:28" s="7" customFormat="1" ht="14.85" hidden="1" customHeight="1"/>
    <row r="167" spans="1:28" s="7" customFormat="1" ht="14.85" hidden="1" customHeight="1"/>
    <row r="168" spans="1:28" s="7" customFormat="1" ht="14.85" hidden="1" customHeight="1"/>
    <row r="169" spans="1:28" s="7" customFormat="1" ht="14.85" hidden="1" customHeight="1"/>
    <row r="170" spans="1:28" s="7" customFormat="1" ht="14.85" hidden="1" customHeight="1"/>
    <row r="171" spans="1:28" s="7" customFormat="1" ht="14.85" hidden="1" customHeight="1"/>
    <row r="172" spans="1:28" s="7" customFormat="1" ht="14.85" hidden="1" customHeight="1"/>
    <row r="173" spans="1:28" s="7" customFormat="1" ht="14.85" hidden="1" customHeight="1">
      <c r="A173" s="29"/>
    </row>
    <row r="174" spans="1:28" s="7" customFormat="1" ht="14.85" hidden="1" customHeight="1">
      <c r="A174" s="6"/>
    </row>
    <row r="175" spans="1:28" s="7" customFormat="1" ht="14.85" hidden="1" customHeight="1">
      <c r="A175" s="1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8" s="7" customFormat="1" ht="14.85" hidden="1" customHeight="1">
      <c r="A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8" s="7" customFormat="1" ht="14.85" hidden="1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7" customFormat="1" ht="14.85" hidden="1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29" customFormat="1" ht="14.85" hidden="1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s="6" customFormat="1" ht="14.85" hidden="1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s="7" customFormat="1" ht="14.85" hidden="1" customHeight="1"/>
    <row r="184" spans="1:28" s="7" customFormat="1" ht="14.85" hidden="1" customHeight="1"/>
    <row r="185" spans="1:28" s="7" customFormat="1" ht="14.85" hidden="1" customHeight="1"/>
    <row r="186" spans="1:28" s="7" customFormat="1" ht="14.85" hidden="1" customHeight="1"/>
    <row r="187" spans="1:28" s="7" customFormat="1" ht="14.85" hidden="1" customHeight="1"/>
    <row r="188" spans="1:28" s="7" customFormat="1" ht="14.85" hidden="1" customHeight="1"/>
    <row r="189" spans="1:28" s="7" customFormat="1" ht="14.85" hidden="1" customHeight="1"/>
    <row r="190" spans="1:28" s="7" customFormat="1" ht="14.85" hidden="1" customHeight="1"/>
    <row r="191" spans="1:28" s="7" customFormat="1" ht="14.85" hidden="1" customHeight="1"/>
    <row r="192" spans="1:28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28" s="7" customFormat="1" ht="14.85" hidden="1" customHeight="1"/>
    <row r="210" spans="2:28" s="7" customFormat="1" ht="14.85" hidden="1" customHeight="1"/>
    <row r="211" spans="2:28" s="7" customFormat="1" ht="14.85" hidden="1" customHeight="1"/>
    <row r="212" spans="2:28" s="7" customFormat="1" ht="14.85" hidden="1" customHeight="1"/>
    <row r="213" spans="2:28" s="7" customFormat="1" ht="14.85" hidden="1" customHeight="1"/>
    <row r="214" spans="2:28" s="7" customFormat="1" ht="14.85" hidden="1" customHeight="1"/>
    <row r="215" spans="2:28" s="7" customFormat="1" ht="14.85" hidden="1" customHeight="1"/>
    <row r="216" spans="2:28" s="7" customFormat="1" ht="14.85" hidden="1" customHeight="1"/>
    <row r="217" spans="2:28" s="7" customFormat="1" ht="14.85" hidden="1" customHeight="1"/>
    <row r="218" spans="2:28" s="7" customFormat="1" ht="14.85" hidden="1" customHeight="1"/>
    <row r="219" spans="2:28" s="7" customFormat="1" ht="14.85" hidden="1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28" s="7" customFormat="1" ht="14.8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30"/>
      <c r="AB220" s="30"/>
    </row>
    <row r="221" spans="2:28" s="7" customFormat="1" ht="14.85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7" customFormat="1" ht="14.85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7" customFormat="1" ht="14.85" hidden="1" customHeight="1">
      <c r="AA227" s="3"/>
      <c r="AB227" s="3"/>
    </row>
    <row r="228" spans="1:28" s="7" customFormat="1" ht="14.85" hidden="1" customHeight="1"/>
    <row r="229" spans="1:28" s="7" customFormat="1" ht="14.85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7" customFormat="1" ht="14.85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7" customFormat="1" ht="14.85" hidden="1" customHeight="1">
      <c r="AA232" s="3"/>
      <c r="AB232" s="3"/>
    </row>
    <row r="233" spans="1:28" s="7" customFormat="1" ht="14.85" hidden="1" customHeight="1">
      <c r="A233" s="30"/>
    </row>
    <row r="234" spans="1:28" s="7" customFormat="1" ht="14.85" hidden="1" customHeight="1">
      <c r="A234" s="1"/>
    </row>
    <row r="235" spans="1:28" s="7" customFormat="1" ht="14.85" hidden="1" customHeight="1">
      <c r="A235" s="3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8" s="7" customFormat="1" ht="14.85" hidden="1" customHeight="1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7" customFormat="1" ht="14.85" hidden="1" customHeight="1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7" customFormat="1" ht="14.85" hidden="1" customHeight="1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30" customFormat="1" ht="14.85" hidden="1" customHeight="1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  <c r="AB239" s="7"/>
    </row>
    <row r="240" spans="1:28" ht="14.85" hidden="1" customHeight="1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  <c r="AB240" s="7"/>
    </row>
    <row r="241" spans="1:28" s="3" customFormat="1" ht="14.85" hidden="1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AA241" s="7"/>
      <c r="AB241" s="7"/>
    </row>
    <row r="242" spans="1:28" s="3" customFormat="1" ht="14.85" hidden="1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A242" s="7"/>
      <c r="AB242" s="7"/>
    </row>
    <row r="243" spans="1:28" s="3" customFormat="1" ht="14.85" hidden="1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s="3" customFormat="1" ht="14.85" hidden="1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AA245" s="7"/>
      <c r="AB245" s="7"/>
    </row>
    <row r="246" spans="1:28" s="3" customFormat="1" ht="14.85" hidden="1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AA246" s="7"/>
      <c r="AB246" s="7"/>
    </row>
    <row r="247" spans="1:28" s="7" customFormat="1" ht="14.85" hidden="1" customHeight="1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7" customFormat="1" ht="14.85" hidden="1" customHeight="1"/>
    <row r="249" spans="1:28" s="3" customFormat="1" ht="14.85" hidden="1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s="3" customFormat="1" ht="14.85" hidden="1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s="7" customFormat="1" ht="14.85" hidden="1" customHeight="1"/>
    <row r="253" spans="1:28" s="7" customFormat="1" ht="14.85" hidden="1" customHeight="1"/>
    <row r="254" spans="1:28" s="7" customFormat="1" ht="14.85" hidden="1" customHeight="1"/>
    <row r="255" spans="1:28" s="7" customFormat="1" ht="14.85" hidden="1" customHeight="1"/>
    <row r="256" spans="1:28" s="7" customFormat="1" ht="14.85" hidden="1" customHeight="1"/>
    <row r="257" spans="2:28" s="7" customFormat="1" ht="14.85" hidden="1" customHeight="1"/>
    <row r="258" spans="2:28" s="7" customFormat="1" ht="14.85" hidden="1" customHeight="1"/>
    <row r="259" spans="2:28" s="7" customFormat="1" ht="14.85" hidden="1" customHeight="1"/>
    <row r="260" spans="2:28" s="7" customFormat="1" ht="14.85" hidden="1" customHeight="1"/>
    <row r="261" spans="2:28" s="7" customFormat="1" ht="14.8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7" customFormat="1" ht="14.8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7" customFormat="1" ht="14.8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7" customFormat="1" ht="14.8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85" hidden="1" customHeight="1"/>
    <row r="282" spans="1:28" ht="14.85" hidden="1" customHeight="1"/>
  </sheetData>
  <mergeCells count="121"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  <mergeCell ref="N9:O9"/>
    <mergeCell ref="AA9:AB9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W294"/>
  <sheetViews>
    <sheetView showGridLines="0" view="pageBreakPreview" zoomScale="120" zoomScaleNormal="100" zoomScaleSheetLayoutView="120" workbookViewId="0">
      <selection activeCell="AA16" sqref="AA16:AB16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6384" width="9" style="1"/>
  </cols>
  <sheetData>
    <row r="1" spans="1:16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6" ht="23.25" customHeight="1">
      <c r="A2" s="419" t="s">
        <v>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6" ht="14.1" customHeight="1">
      <c r="A3" s="420" t="str">
        <f>単体PL!A3</f>
        <v>自　平成28年04月01日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6" ht="14.1" customHeight="1">
      <c r="A4" s="420" t="str">
        <f>単体PL!A4</f>
        <v>至　平成29年03月31日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31"/>
      <c r="P4" s="31"/>
    </row>
    <row r="5" spans="1:16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194</v>
      </c>
      <c r="N5" s="31"/>
      <c r="O5" s="31"/>
      <c r="P5" s="31"/>
    </row>
    <row r="6" spans="1:16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31"/>
      <c r="P6" s="31"/>
    </row>
    <row r="7" spans="1:16" ht="15.75" customHeight="1">
      <c r="A7" s="34"/>
      <c r="B7" s="35" t="s">
        <v>177</v>
      </c>
      <c r="C7" s="35"/>
      <c r="D7" s="29"/>
      <c r="E7" s="35"/>
      <c r="F7" s="35"/>
      <c r="G7" s="35"/>
      <c r="H7" s="35"/>
      <c r="I7" s="36"/>
      <c r="J7" s="36"/>
      <c r="K7" s="36"/>
      <c r="L7" s="416">
        <f>単体PL!L7/1000000</f>
        <v>121.544774</v>
      </c>
      <c r="M7" s="417"/>
    </row>
    <row r="8" spans="1:16" ht="15.75" customHeight="1">
      <c r="A8" s="34"/>
      <c r="B8" s="35"/>
      <c r="C8" s="35" t="s">
        <v>178</v>
      </c>
      <c r="D8" s="35"/>
      <c r="E8" s="35"/>
      <c r="F8" s="35"/>
      <c r="G8" s="35"/>
      <c r="H8" s="35"/>
      <c r="I8" s="36"/>
      <c r="J8" s="36"/>
      <c r="K8" s="36"/>
      <c r="L8" s="416">
        <f>単体PL!L8/1000000</f>
        <v>115.07663100000001</v>
      </c>
      <c r="M8" s="417"/>
    </row>
    <row r="9" spans="1:16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単体PL!L9/1000000</f>
        <v>44.898313999999999</v>
      </c>
      <c r="M9" s="417"/>
      <c r="O9" s="1" t="s">
        <v>179</v>
      </c>
    </row>
    <row r="10" spans="1:16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単体PL!L10/1000000</f>
        <v>33.898434999999999</v>
      </c>
      <c r="M10" s="417"/>
    </row>
    <row r="11" spans="1:16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単体PL!L11/1000000</f>
        <v>1.9617340000000001</v>
      </c>
      <c r="M11" s="417"/>
    </row>
    <row r="12" spans="1:16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単体PL!L12/1000000</f>
        <v>0</v>
      </c>
      <c r="M12" s="417"/>
    </row>
    <row r="13" spans="1:16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単体PL!L13/1000000</f>
        <v>9.0381450000000001</v>
      </c>
      <c r="M13" s="417"/>
    </row>
    <row r="14" spans="1:16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単体PL!L14/1000000</f>
        <v>70.122797000000006</v>
      </c>
      <c r="M14" s="417"/>
    </row>
    <row r="15" spans="1:16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単体PL!L15/1000000</f>
        <v>64.491737999999998</v>
      </c>
      <c r="M15" s="417"/>
    </row>
    <row r="16" spans="1:16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単体PL!L16/1000000</f>
        <v>0</v>
      </c>
      <c r="M16" s="417"/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単体PL!L17/1000000</f>
        <v>5.6240209999999999</v>
      </c>
      <c r="M17" s="417"/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単体PL!L18/1000000</f>
        <v>7.038E-3</v>
      </c>
      <c r="M18" s="417"/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単体PL!L19/1000000</f>
        <v>5.552E-2</v>
      </c>
      <c r="M19" s="417"/>
      <c r="P19" s="207"/>
      <c r="Q19" s="207"/>
      <c r="R19" s="207"/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単体PL!L20/1000000</f>
        <v>0</v>
      </c>
      <c r="M20" s="417"/>
      <c r="P20" s="207"/>
      <c r="Q20" s="207"/>
      <c r="R20" s="207"/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単体PL!L21/1000000</f>
        <v>0</v>
      </c>
      <c r="M21" s="417"/>
      <c r="P21" s="207"/>
      <c r="Q21" s="207"/>
      <c r="R21" s="207"/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単体PL!L22/1000000</f>
        <v>5.552E-2</v>
      </c>
      <c r="M22" s="417"/>
      <c r="P22" s="207"/>
      <c r="Q22" s="207"/>
      <c r="R22" s="207"/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単体PL!L23/1000000</f>
        <v>6.4681430000000004</v>
      </c>
      <c r="M23" s="417"/>
      <c r="P23" s="207"/>
      <c r="Q23" s="207"/>
      <c r="R23" s="207"/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単体PL!L24/1000000</f>
        <v>6.459943</v>
      </c>
      <c r="M24" s="417"/>
      <c r="P24" s="207"/>
      <c r="Q24" s="207"/>
      <c r="R24" s="207"/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単体PL!L25/1000000</f>
        <v>0</v>
      </c>
      <c r="M25" s="417"/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単体PL!L26/1000000</f>
        <v>0</v>
      </c>
      <c r="M26" s="417"/>
    </row>
    <row r="27" spans="1:23" s="7" customFormat="1" ht="15.75" customHeight="1">
      <c r="A27" s="34"/>
      <c r="B27" s="35"/>
      <c r="C27" s="35"/>
      <c r="D27" s="207" t="s">
        <v>180</v>
      </c>
      <c r="E27" s="207"/>
      <c r="F27" s="207"/>
      <c r="G27" s="207"/>
      <c r="H27" s="207"/>
      <c r="I27" s="37"/>
      <c r="J27" s="37"/>
      <c r="K27" s="37"/>
      <c r="L27" s="416">
        <f>単体PL!L27/1000000</f>
        <v>8.2000000000000007E-3</v>
      </c>
      <c r="M27" s="417"/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単体PL!L28/1000000</f>
        <v>0.40255000000000002</v>
      </c>
      <c r="M28" s="417"/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単体PL!L29/1000000</f>
        <v>0.40255000000000002</v>
      </c>
      <c r="M29" s="417"/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f>単体PL!L30/1000000</f>
        <v>0</v>
      </c>
      <c r="M30" s="417"/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単体PL!L31/1000000</f>
        <v>121.142224</v>
      </c>
      <c r="M31" s="427"/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単体PL!L32/1000000</f>
        <v>0</v>
      </c>
      <c r="M32" s="417"/>
    </row>
    <row r="33" spans="1:13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単体PL!L33/1000000</f>
        <v>0</v>
      </c>
      <c r="M33" s="417"/>
    </row>
    <row r="34" spans="1:13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単体PL!L34/1000000</f>
        <v>0</v>
      </c>
      <c r="M34" s="417"/>
    </row>
    <row r="35" spans="1:13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単体PL!L35/1000000</f>
        <v>0</v>
      </c>
      <c r="M35" s="417"/>
    </row>
    <row r="36" spans="1:13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単体PL!L36/1000000</f>
        <v>0</v>
      </c>
      <c r="M36" s="417"/>
    </row>
    <row r="37" spans="1:13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単体PL!L37/1000000</f>
        <v>0</v>
      </c>
      <c r="M37" s="417"/>
    </row>
    <row r="38" spans="1:13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単体PL!L38/1000000</f>
        <v>0</v>
      </c>
      <c r="M38" s="417"/>
    </row>
    <row r="39" spans="1:13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単体PL!L39/1000000</f>
        <v>0</v>
      </c>
      <c r="M39" s="417"/>
    </row>
    <row r="40" spans="1:13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f>単体PL!L40/1000000</f>
        <v>0</v>
      </c>
      <c r="M40" s="429"/>
    </row>
    <row r="41" spans="1:13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28">
        <f>単体PL!L41/1000000</f>
        <v>121.142224</v>
      </c>
      <c r="M41" s="429"/>
    </row>
    <row r="42" spans="1:13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3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3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3" s="7" customFormat="1" ht="15.6" customHeight="1"/>
    <row r="46" spans="1:13" s="7" customFormat="1" ht="3.75" customHeight="1"/>
    <row r="47" spans="1:13" s="7" customFormat="1" ht="15.6" customHeight="1"/>
    <row r="48" spans="1:13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1">
    <mergeCell ref="L37:M37"/>
    <mergeCell ref="L38:M38"/>
    <mergeCell ref="L39:M39"/>
    <mergeCell ref="L40:M40"/>
    <mergeCell ref="L41:M41"/>
    <mergeCell ref="L36:M36"/>
    <mergeCell ref="L25:M25"/>
    <mergeCell ref="L26:M26"/>
    <mergeCell ref="L27:M27"/>
    <mergeCell ref="L28:M28"/>
    <mergeCell ref="L29:M29"/>
    <mergeCell ref="L35:M35"/>
    <mergeCell ref="L30:M30"/>
    <mergeCell ref="L31:M31"/>
    <mergeCell ref="L32:M32"/>
    <mergeCell ref="L33:M33"/>
    <mergeCell ref="L34:M34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12:M12"/>
    <mergeCell ref="L20:M20"/>
    <mergeCell ref="L21:M21"/>
    <mergeCell ref="L22:M22"/>
    <mergeCell ref="L23:M23"/>
    <mergeCell ref="L7:M7"/>
    <mergeCell ref="L8:M8"/>
    <mergeCell ref="L9:M9"/>
    <mergeCell ref="A1:M1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T296"/>
  <sheetViews>
    <sheetView showGridLines="0" view="pageBreakPreview" zoomScale="120" zoomScaleNormal="100" zoomScaleSheetLayoutView="120" workbookViewId="0">
      <selection activeCell="AA16" sqref="AA16:AB16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1" style="1" customWidth="1"/>
    <col min="15" max="16384" width="9" style="1"/>
  </cols>
  <sheetData>
    <row r="1" spans="1:13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8.75" customHeight="1">
      <c r="A2" s="31"/>
      <c r="B2" s="434" t="s">
        <v>92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14.45" customHeight="1">
      <c r="A3" s="58"/>
      <c r="B3" s="435" t="str">
        <f>単体NW!B3</f>
        <v>自　　平成28年04月01日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4.45" customHeight="1">
      <c r="A4" s="58"/>
      <c r="B4" s="435" t="str">
        <f>単体NW!B4</f>
        <v>至　　平成29年03月31日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195</v>
      </c>
    </row>
    <row r="6" spans="1:13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</row>
    <row r="7" spans="1:13" ht="29.25" customHeight="1" thickBot="1">
      <c r="B7" s="439"/>
      <c r="C7" s="440"/>
      <c r="D7" s="440"/>
      <c r="E7" s="440"/>
      <c r="F7" s="440"/>
      <c r="G7" s="440"/>
      <c r="H7" s="440"/>
      <c r="I7" s="441"/>
      <c r="J7" s="443"/>
      <c r="K7" s="440"/>
      <c r="L7" s="218" t="s">
        <v>94</v>
      </c>
      <c r="M7" s="210" t="s">
        <v>95</v>
      </c>
    </row>
    <row r="8" spans="1:13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82">
        <f>単体NW!J8/1000000</f>
        <v>31.816445000000002</v>
      </c>
      <c r="K8" s="483"/>
      <c r="L8" s="377">
        <f>単体NW!L8/1000000</f>
        <v>32.547525999999998</v>
      </c>
      <c r="M8" s="378">
        <f>単体NW!M8/1000000</f>
        <v>-0.73108099999999998</v>
      </c>
    </row>
    <row r="9" spans="1:13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84">
        <f>単体NW!J9/1000000</f>
        <v>-121.142224</v>
      </c>
      <c r="K9" s="485"/>
      <c r="L9" s="373"/>
      <c r="M9" s="271">
        <f>単体NW!M9/1000000</f>
        <v>-121.142224</v>
      </c>
    </row>
    <row r="10" spans="1:13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>単体NW!J10/1000000</f>
        <v>106.73099999999999</v>
      </c>
      <c r="K10" s="486"/>
      <c r="L10" s="373"/>
      <c r="M10" s="271">
        <f>単体NW!M10/1000000</f>
        <v>106.73099999999999</v>
      </c>
    </row>
    <row r="11" spans="1:13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>単体NW!J11/1000000</f>
        <v>106.73099999999999</v>
      </c>
      <c r="K11" s="486"/>
      <c r="L11" s="373"/>
      <c r="M11" s="271">
        <f>単体NW!M11/1000000</f>
        <v>106.73099999999999</v>
      </c>
    </row>
    <row r="12" spans="1:13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47">
        <f>単体NW!J12/1000000</f>
        <v>0</v>
      </c>
      <c r="K12" s="489"/>
      <c r="L12" s="307"/>
      <c r="M12" s="271">
        <f>単体NW!M12/1000000</f>
        <v>0</v>
      </c>
    </row>
    <row r="13" spans="1:13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47">
        <f>単体NW!J13/1000000</f>
        <v>-14.411224000000001</v>
      </c>
      <c r="K13" s="448"/>
      <c r="L13" s="308"/>
      <c r="M13" s="376">
        <f>単体NW!M13/1000000</f>
        <v>-14.411224000000001</v>
      </c>
    </row>
    <row r="14" spans="1:13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65">
        <f>単体NW!L14/1000000</f>
        <v>-13.804166</v>
      </c>
      <c r="M14" s="271">
        <f>単体NW!M14/1000000</f>
        <v>13.804166</v>
      </c>
    </row>
    <row r="15" spans="1:13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単体NW!L15/1000000</f>
        <v>0.64800000000000002</v>
      </c>
      <c r="M15" s="271">
        <f>単体NW!M15/1000000</f>
        <v>-0.64800000000000002</v>
      </c>
    </row>
    <row r="16" spans="1:13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単体NW!L16/1000000</f>
        <v>-5.6240209999999999</v>
      </c>
      <c r="M16" s="271">
        <f>単体NW!M16/1000000</f>
        <v>5.6240209999999999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f>単体NW!L17/1000000</f>
        <v>0</v>
      </c>
      <c r="M17" s="271">
        <f>単体NW!M17/1000000</f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単体NW!L18/1000000</f>
        <v>-8.8281449999999992</v>
      </c>
      <c r="M18" s="271">
        <f>単体NW!M18/1000000</f>
        <v>8.8281449999999992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f>単体NW!J19/1000000</f>
        <v>0</v>
      </c>
      <c r="K19" s="486"/>
      <c r="L19" s="265">
        <f>単体NW!L19/1000000</f>
        <v>0</v>
      </c>
      <c r="M19" s="276"/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f>単体NW!J20/1000000</f>
        <v>0</v>
      </c>
      <c r="K20" s="486"/>
      <c r="L20" s="265">
        <f>単体NW!L20/1000000</f>
        <v>0</v>
      </c>
      <c r="M20" s="276"/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16">
        <f>単体NW!J21/1000000</f>
        <v>0</v>
      </c>
      <c r="K21" s="486"/>
      <c r="L21" s="301">
        <f>単体NW!L21/1000000</f>
        <v>0</v>
      </c>
      <c r="M21" s="309">
        <f>単体NW!M21/1000000</f>
        <v>0</v>
      </c>
      <c r="N21" s="207"/>
      <c r="O21" s="207"/>
      <c r="P21" s="207"/>
      <c r="Q21" s="37"/>
      <c r="R21" s="37"/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49">
        <f>単体NW!J22/1000000</f>
        <v>-14.411224000000001</v>
      </c>
      <c r="K22" s="487"/>
      <c r="L22" s="277">
        <f>単体NW!L22/1000000</f>
        <v>-13.804166</v>
      </c>
      <c r="M22" s="310">
        <f>単体NW!M22/1000000</f>
        <v>-0.60705799999999999</v>
      </c>
      <c r="N22" s="207"/>
      <c r="O22" s="207"/>
      <c r="P22" s="207"/>
      <c r="Q22" s="37"/>
      <c r="R22" s="37"/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30">
        <f>単体NW!J23/1000000</f>
        <v>17.405221000000001</v>
      </c>
      <c r="K23" s="488"/>
      <c r="L23" s="302">
        <f>単体NW!L23/1000000</f>
        <v>18.743359999999999</v>
      </c>
      <c r="M23" s="311">
        <f>単体NW!M23/1000000</f>
        <v>-1.338139</v>
      </c>
      <c r="N23" s="207"/>
      <c r="O23" s="207"/>
      <c r="P23" s="207"/>
      <c r="Q23" s="37"/>
      <c r="R23" s="37"/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2">
    <mergeCell ref="J11:K11"/>
    <mergeCell ref="J12:K12"/>
    <mergeCell ref="J20:K20"/>
    <mergeCell ref="J13:K13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8:K8"/>
    <mergeCell ref="J9:K9"/>
    <mergeCell ref="J10:K10"/>
    <mergeCell ref="B1:M1"/>
    <mergeCell ref="B2:M2"/>
    <mergeCell ref="B3:M3"/>
    <mergeCell ref="B4:M4"/>
    <mergeCell ref="B6:I7"/>
    <mergeCell ref="J6:K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M79"/>
  <sheetViews>
    <sheetView showGridLines="0" view="pageBreakPreview" zoomScale="106" zoomScaleNormal="100" zoomScaleSheetLayoutView="106" workbookViewId="0">
      <selection activeCell="AA16" sqref="AA16:AB16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875" style="1" customWidth="1"/>
    <col min="15" max="16384" width="9" style="1"/>
  </cols>
  <sheetData>
    <row r="1" spans="1:13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8" customHeight="1">
      <c r="A2" s="176"/>
      <c r="B2" s="455" t="s">
        <v>122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s="28" customFormat="1" ht="15.95" customHeight="1">
      <c r="B3" s="456" t="str">
        <f>単体CF!B3</f>
        <v>自　　平成28年04月01日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s="28" customFormat="1" ht="15.95" customHeight="1">
      <c r="B4" s="456" t="str">
        <f>単体CF!B4</f>
        <v>至　　平成29年03月31日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3" s="29" customFormat="1" ht="17.25" customHeight="1" thickBot="1">
      <c r="M5" s="177" t="s">
        <v>194</v>
      </c>
    </row>
    <row r="6" spans="1:13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</row>
    <row r="7" spans="1:13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</row>
    <row r="8" spans="1:13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</row>
    <row r="9" spans="1:13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単体CF!L9/1000000</f>
        <v>107.645079</v>
      </c>
      <c r="M9" s="417"/>
    </row>
    <row r="10" spans="1:13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単体CF!L10/1000000</f>
        <v>101.176936</v>
      </c>
      <c r="M10" s="417"/>
    </row>
    <row r="11" spans="1:13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単体CF!L11/1000000</f>
        <v>36.622639999999997</v>
      </c>
      <c r="M11" s="417"/>
    </row>
    <row r="12" spans="1:13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単体CF!L12/1000000</f>
        <v>64.498776000000007</v>
      </c>
      <c r="M12" s="417"/>
    </row>
    <row r="13" spans="1:13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単体CF!L13/1000000</f>
        <v>0</v>
      </c>
      <c r="M13" s="417"/>
    </row>
    <row r="14" spans="1:13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単体CF!L14/1000000</f>
        <v>5.552E-2</v>
      </c>
      <c r="M14" s="417"/>
    </row>
    <row r="15" spans="1:13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単体CF!L15/1000000</f>
        <v>6.4681430000000004</v>
      </c>
      <c r="M15" s="417"/>
    </row>
    <row r="16" spans="1:13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単体CF!L16/1000000</f>
        <v>6.459943</v>
      </c>
      <c r="M16" s="417"/>
    </row>
    <row r="17" spans="2:13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単体CF!L17/1000000</f>
        <v>0</v>
      </c>
      <c r="M17" s="417"/>
    </row>
    <row r="18" spans="2:13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単体CF!L18/1000000</f>
        <v>0</v>
      </c>
      <c r="M18" s="417"/>
    </row>
    <row r="19" spans="2:13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単体CF!L19/1000000</f>
        <v>8.2000000000000007E-3</v>
      </c>
      <c r="M19" s="417"/>
    </row>
    <row r="20" spans="2:13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単体CF!L20/1000000</f>
        <v>107.13355</v>
      </c>
      <c r="M20" s="417"/>
    </row>
    <row r="21" spans="2:13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単体CF!L21/1000000</f>
        <v>106.73099999999999</v>
      </c>
      <c r="M21" s="417"/>
    </row>
    <row r="22" spans="2:13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単体CF!L22/1000000</f>
        <v>0</v>
      </c>
      <c r="M22" s="417"/>
    </row>
    <row r="23" spans="2:13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単体CF!L23/1000000</f>
        <v>0.40255000000000002</v>
      </c>
      <c r="M23" s="417"/>
    </row>
    <row r="24" spans="2:13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単体CF!L24/1000000</f>
        <v>0</v>
      </c>
      <c r="M24" s="417"/>
    </row>
    <row r="25" spans="2:13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単体CF!L25/1000000</f>
        <v>0</v>
      </c>
      <c r="M25" s="417"/>
    </row>
    <row r="26" spans="2:13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単体CF!L26/1000000</f>
        <v>0</v>
      </c>
      <c r="M26" s="417"/>
    </row>
    <row r="27" spans="2:13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単体CF!L27/1000000</f>
        <v>0</v>
      </c>
      <c r="M27" s="417"/>
    </row>
    <row r="28" spans="2:13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f>単体CF!L28/1000000</f>
        <v>0</v>
      </c>
      <c r="M28" s="417"/>
    </row>
    <row r="29" spans="2:13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単体CF!L29/1000000</f>
        <v>-0.51152900000000001</v>
      </c>
      <c r="M29" s="427"/>
    </row>
    <row r="30" spans="2:13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</row>
    <row r="31" spans="2:13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単体CF!L31/1000000</f>
        <v>0.64800000000000002</v>
      </c>
      <c r="M31" s="417"/>
    </row>
    <row r="32" spans="2:13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単体CF!L32/1000000</f>
        <v>0.64800000000000002</v>
      </c>
      <c r="M32" s="417"/>
    </row>
    <row r="33" spans="2:13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単体CF!L33/1000000</f>
        <v>0</v>
      </c>
      <c r="M33" s="417"/>
    </row>
    <row r="34" spans="2:13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単体CF!L34/1000000</f>
        <v>0</v>
      </c>
      <c r="M34" s="417"/>
    </row>
    <row r="35" spans="2:13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単体CF!L35/1000000</f>
        <v>0</v>
      </c>
      <c r="M35" s="417"/>
    </row>
    <row r="36" spans="2:13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単体CF!L36/1000000</f>
        <v>0</v>
      </c>
      <c r="M36" s="417"/>
    </row>
    <row r="37" spans="2:13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単体CF!L37/1000000</f>
        <v>0</v>
      </c>
      <c r="M37" s="417"/>
    </row>
    <row r="38" spans="2:13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単体CF!L38/1000000</f>
        <v>0</v>
      </c>
      <c r="M38" s="417"/>
    </row>
    <row r="39" spans="2:13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単体CF!L39/1000000</f>
        <v>0</v>
      </c>
      <c r="M39" s="417"/>
    </row>
    <row r="40" spans="2:13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単体CF!L40/1000000</f>
        <v>0</v>
      </c>
      <c r="M40" s="417"/>
    </row>
    <row r="41" spans="2:13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単体CF!L41/1000000</f>
        <v>0</v>
      </c>
      <c r="M41" s="417"/>
    </row>
    <row r="42" spans="2:13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単体CF!L42/1000000</f>
        <v>0</v>
      </c>
      <c r="M42" s="417"/>
    </row>
    <row r="43" spans="2:13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単体CF!L43/1000000</f>
        <v>-0.64800000000000002</v>
      </c>
      <c r="M43" s="427"/>
    </row>
    <row r="44" spans="2:13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</row>
    <row r="45" spans="2:13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単体CF!L45/1000000</f>
        <v>0</v>
      </c>
      <c r="M45" s="417"/>
    </row>
    <row r="46" spans="2:13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単体CF!L46/1000000</f>
        <v>0</v>
      </c>
      <c r="M46" s="417"/>
    </row>
    <row r="47" spans="2:13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単体CF!L47/1000000</f>
        <v>0</v>
      </c>
      <c r="M47" s="417"/>
    </row>
    <row r="48" spans="2:13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単体CF!L48/1000000</f>
        <v>0</v>
      </c>
      <c r="M48" s="417"/>
    </row>
    <row r="49" spans="2:13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単体CF!L49/1000000</f>
        <v>0</v>
      </c>
      <c r="M49" s="417"/>
    </row>
    <row r="50" spans="2:13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単体CF!L50/1000000</f>
        <v>0</v>
      </c>
      <c r="M50" s="417"/>
    </row>
    <row r="51" spans="2:13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26">
        <f>単体CF!L51/1000000</f>
        <v>0</v>
      </c>
      <c r="M51" s="427"/>
    </row>
    <row r="52" spans="2:13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26">
        <f>単体CF!L52/1000000</f>
        <v>-1.159529</v>
      </c>
      <c r="M52" s="427"/>
    </row>
    <row r="53" spans="2:13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28">
        <f>単体CF!L53/1000000</f>
        <v>1.7831239999999999</v>
      </c>
      <c r="M53" s="429"/>
    </row>
    <row r="54" spans="2:13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28">
        <f>単体CF!L54/1000000</f>
        <v>0.62359500000000001</v>
      </c>
      <c r="M54" s="429"/>
    </row>
    <row r="55" spans="2:13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372"/>
      <c r="M55" s="372"/>
    </row>
    <row r="56" spans="2:13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82">
        <f>単体CF!L56/1000000</f>
        <v>0</v>
      </c>
      <c r="M56" s="491"/>
    </row>
    <row r="57" spans="2:13" s="7" customFormat="1" ht="13.5" customHeight="1">
      <c r="B57" s="374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f>単体CF!L57/1000000</f>
        <v>0</v>
      </c>
      <c r="M57" s="427"/>
    </row>
    <row r="58" spans="2:13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7">
        <f>単体CF!L58/1000000</f>
        <v>0</v>
      </c>
      <c r="M58" s="473"/>
    </row>
    <row r="59" spans="2:13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単体CF!L59/1000000</f>
        <v>0.62359500000000001</v>
      </c>
      <c r="M59" s="431"/>
    </row>
    <row r="60" spans="2:13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3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3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3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3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0">
    <mergeCell ref="L47:M47"/>
    <mergeCell ref="L48:M48"/>
    <mergeCell ref="L49:M49"/>
    <mergeCell ref="L59:M59"/>
    <mergeCell ref="L50:M50"/>
    <mergeCell ref="L51:M51"/>
    <mergeCell ref="L56:M56"/>
    <mergeCell ref="L57:M57"/>
    <mergeCell ref="L58:M58"/>
    <mergeCell ref="B52:K52"/>
    <mergeCell ref="L52:M52"/>
    <mergeCell ref="B53:K53"/>
    <mergeCell ref="L53:M53"/>
    <mergeCell ref="B54:K54"/>
    <mergeCell ref="L54:M54"/>
    <mergeCell ref="L43:M43"/>
    <mergeCell ref="L44:M44"/>
    <mergeCell ref="L45:M45"/>
    <mergeCell ref="L46:M46"/>
    <mergeCell ref="L31:M31"/>
    <mergeCell ref="L32:M32"/>
    <mergeCell ref="L33:M33"/>
    <mergeCell ref="L34:M34"/>
    <mergeCell ref="L35:M35"/>
    <mergeCell ref="L36:M36"/>
    <mergeCell ref="L38:M38"/>
    <mergeCell ref="L39:M39"/>
    <mergeCell ref="L40:M40"/>
    <mergeCell ref="L41:M41"/>
    <mergeCell ref="L42:M42"/>
    <mergeCell ref="L37:M37"/>
    <mergeCell ref="L26:M26"/>
    <mergeCell ref="L27:M27"/>
    <mergeCell ref="L28:M28"/>
    <mergeCell ref="L29:M29"/>
    <mergeCell ref="L30:M3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13:M13"/>
    <mergeCell ref="L21:M21"/>
    <mergeCell ref="L22:M22"/>
    <mergeCell ref="L23:M23"/>
    <mergeCell ref="L24:M24"/>
    <mergeCell ref="L8:M8"/>
    <mergeCell ref="L9:M9"/>
    <mergeCell ref="L10:M10"/>
    <mergeCell ref="B1:M1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5" orientation="portrait" cellComments="asDisplayed" r:id="rId1"/>
  <headerFooter alignWithMargins="0"/>
  <rowBreaks count="1" manualBreakCount="1">
    <brk id="5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J284"/>
  <sheetViews>
    <sheetView showGridLines="0" view="pageBreakPreview" zoomScaleNormal="100" zoomScaleSheetLayoutView="100" workbookViewId="0">
      <selection activeCell="AA16" sqref="AA16:AB16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4" width="6.625" style="1" customWidth="1"/>
    <col min="15" max="15" width="7.5" style="1" customWidth="1"/>
    <col min="16" max="19" width="13.375" style="1" customWidth="1"/>
    <col min="20" max="21" width="2.125" style="1" customWidth="1"/>
    <col min="22" max="29" width="3.875" style="1" customWidth="1"/>
    <col min="30" max="30" width="6.5" style="1" customWidth="1"/>
    <col min="31" max="31" width="6.625" style="1" customWidth="1"/>
    <col min="32" max="32" width="7.5" style="1" customWidth="1"/>
    <col min="33" max="36" width="13.25" style="1" customWidth="1"/>
    <col min="37" max="37" width="0.625" style="1" customWidth="1"/>
    <col min="38" max="16384" width="9" style="1"/>
  </cols>
  <sheetData>
    <row r="1" spans="1:36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23.25" customHeight="1">
      <c r="A2" s="2"/>
      <c r="B2" s="381" t="s">
        <v>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6" ht="21" customHeight="1">
      <c r="B3" s="382" t="str">
        <f>単体BS!B3</f>
        <v>（平成29年03月31日現在）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s="3" customFormat="1" ht="16.5" customHeight="1" thickBot="1">
      <c r="B4" s="4"/>
      <c r="S4" s="5" t="s">
        <v>189</v>
      </c>
      <c r="AJ4" s="5" t="s">
        <v>189</v>
      </c>
    </row>
    <row r="5" spans="1:36" s="3" customFormat="1" ht="16.5" customHeight="1" thickBot="1">
      <c r="B5" s="4"/>
      <c r="P5" s="494" t="s">
        <v>191</v>
      </c>
      <c r="Q5" s="495"/>
      <c r="R5" s="495"/>
      <c r="S5" s="496"/>
      <c r="AF5" s="5"/>
      <c r="AG5" s="499" t="s">
        <v>191</v>
      </c>
      <c r="AH5" s="500"/>
      <c r="AI5" s="500"/>
      <c r="AJ5" s="501"/>
    </row>
    <row r="6" spans="1:36" s="3" customFormat="1" ht="16.5" customHeight="1" thickBot="1">
      <c r="B6" s="4"/>
      <c r="P6" s="233"/>
      <c r="Q6" s="234"/>
      <c r="R6" s="234"/>
      <c r="S6" s="235"/>
      <c r="AF6" s="5"/>
      <c r="AG6" s="242">
        <f t="shared" ref="AG6:AJ7" si="0">P6</f>
        <v>0</v>
      </c>
      <c r="AH6" s="243">
        <f t="shared" si="0"/>
        <v>0</v>
      </c>
      <c r="AI6" s="243">
        <f t="shared" si="0"/>
        <v>0</v>
      </c>
      <c r="AJ6" s="244">
        <f t="shared" si="0"/>
        <v>0</v>
      </c>
    </row>
    <row r="7" spans="1:36" s="6" customFormat="1" ht="14.25" customHeight="1" thickBot="1">
      <c r="B7" s="383" t="s">
        <v>2</v>
      </c>
      <c r="C7" s="384"/>
      <c r="D7" s="384"/>
      <c r="E7" s="384"/>
      <c r="F7" s="384"/>
      <c r="G7" s="384"/>
      <c r="H7" s="384"/>
      <c r="I7" s="385"/>
      <c r="J7" s="385"/>
      <c r="K7" s="385"/>
      <c r="L7" s="385"/>
      <c r="M7" s="385"/>
      <c r="N7" s="386" t="s">
        <v>3</v>
      </c>
      <c r="O7" s="384"/>
      <c r="P7" s="248"/>
      <c r="Q7" s="249"/>
      <c r="R7" s="249"/>
      <c r="S7" s="250"/>
      <c r="T7" s="383" t="s">
        <v>2</v>
      </c>
      <c r="U7" s="384"/>
      <c r="V7" s="384"/>
      <c r="W7" s="384"/>
      <c r="X7" s="384"/>
      <c r="Y7" s="384"/>
      <c r="Z7" s="384"/>
      <c r="AA7" s="384"/>
      <c r="AB7" s="384"/>
      <c r="AC7" s="384"/>
      <c r="AD7" s="492"/>
      <c r="AE7" s="386" t="s">
        <v>3</v>
      </c>
      <c r="AF7" s="387"/>
      <c r="AG7" s="251">
        <f t="shared" si="0"/>
        <v>0</v>
      </c>
      <c r="AH7" s="252">
        <f t="shared" si="0"/>
        <v>0</v>
      </c>
      <c r="AI7" s="252">
        <f t="shared" si="0"/>
        <v>0</v>
      </c>
      <c r="AJ7" s="253">
        <f t="shared" si="0"/>
        <v>0</v>
      </c>
    </row>
    <row r="8" spans="1:36" s="7" customFormat="1" ht="14.85" customHeight="1">
      <c r="B8" s="8" t="s">
        <v>4</v>
      </c>
      <c r="C8" s="9"/>
      <c r="D8" s="10"/>
      <c r="E8" s="11"/>
      <c r="F8" s="11"/>
      <c r="G8" s="11"/>
      <c r="H8" s="11"/>
      <c r="I8" s="9"/>
      <c r="J8" s="9"/>
      <c r="K8" s="9"/>
      <c r="L8" s="9"/>
      <c r="M8" s="9"/>
      <c r="N8" s="390"/>
      <c r="O8" s="497"/>
      <c r="P8" s="227"/>
      <c r="Q8" s="228"/>
      <c r="R8" s="228"/>
      <c r="S8" s="230"/>
      <c r="T8" s="313" t="s">
        <v>5</v>
      </c>
      <c r="U8" s="12"/>
      <c r="V8" s="12"/>
      <c r="W8" s="12"/>
      <c r="X8" s="12"/>
      <c r="Y8" s="12"/>
      <c r="Z8" s="13"/>
      <c r="AA8" s="14"/>
      <c r="AB8" s="14"/>
      <c r="AC8" s="14"/>
      <c r="AD8" s="214"/>
      <c r="AE8" s="390"/>
      <c r="AF8" s="391"/>
      <c r="AG8" s="227"/>
      <c r="AH8" s="228"/>
      <c r="AI8" s="228"/>
      <c r="AJ8" s="229"/>
    </row>
    <row r="9" spans="1:36" s="7" customFormat="1" ht="14.85" customHeight="1">
      <c r="B9" s="15"/>
      <c r="C9" s="10" t="s">
        <v>6</v>
      </c>
      <c r="D9" s="10"/>
      <c r="E9" s="10"/>
      <c r="F9" s="10"/>
      <c r="G9" s="10"/>
      <c r="H9" s="10"/>
      <c r="I9" s="9"/>
      <c r="J9" s="9"/>
      <c r="K9" s="9"/>
      <c r="L9" s="9"/>
      <c r="M9" s="9"/>
      <c r="N9" s="388">
        <f>単体BS!N7</f>
        <v>18743360</v>
      </c>
      <c r="O9" s="493"/>
      <c r="P9" s="304">
        <f t="shared" ref="P9:S28" si="1">$N9*P$7</f>
        <v>0</v>
      </c>
      <c r="Q9" s="282">
        <f t="shared" si="1"/>
        <v>0</v>
      </c>
      <c r="R9" s="282">
        <f t="shared" si="1"/>
        <v>0</v>
      </c>
      <c r="S9" s="283">
        <f t="shared" si="1"/>
        <v>0</v>
      </c>
      <c r="T9" s="313"/>
      <c r="U9" s="10" t="s">
        <v>7</v>
      </c>
      <c r="V9" s="10"/>
      <c r="W9" s="10"/>
      <c r="X9" s="10"/>
      <c r="Y9" s="10"/>
      <c r="Z9" s="9"/>
      <c r="AA9" s="9"/>
      <c r="AB9" s="9"/>
      <c r="AC9" s="9"/>
      <c r="AD9" s="314"/>
      <c r="AE9" s="388">
        <f>単体BS!AA7</f>
        <v>0</v>
      </c>
      <c r="AF9" s="389"/>
      <c r="AG9" s="281">
        <f t="shared" ref="AG9:AJ24" si="2">$AE9*AG$7</f>
        <v>0</v>
      </c>
      <c r="AH9" s="282">
        <f t="shared" si="2"/>
        <v>0</v>
      </c>
      <c r="AI9" s="282">
        <f t="shared" si="2"/>
        <v>0</v>
      </c>
      <c r="AJ9" s="283">
        <f t="shared" si="2"/>
        <v>0</v>
      </c>
    </row>
    <row r="10" spans="1:36" s="7" customFormat="1" ht="14.85" customHeight="1">
      <c r="B10" s="15"/>
      <c r="C10" s="10"/>
      <c r="D10" s="10" t="s">
        <v>8</v>
      </c>
      <c r="E10" s="10"/>
      <c r="F10" s="10"/>
      <c r="G10" s="10"/>
      <c r="H10" s="10"/>
      <c r="I10" s="9"/>
      <c r="J10" s="9"/>
      <c r="K10" s="9"/>
      <c r="L10" s="9"/>
      <c r="M10" s="9"/>
      <c r="N10" s="388">
        <f>単体BS!N8</f>
        <v>14994505</v>
      </c>
      <c r="O10" s="493"/>
      <c r="P10" s="304">
        <f t="shared" si="1"/>
        <v>0</v>
      </c>
      <c r="Q10" s="282">
        <f t="shared" si="1"/>
        <v>0</v>
      </c>
      <c r="R10" s="282">
        <f t="shared" si="1"/>
        <v>0</v>
      </c>
      <c r="S10" s="283">
        <f t="shared" si="1"/>
        <v>0</v>
      </c>
      <c r="T10" s="313"/>
      <c r="U10" s="10"/>
      <c r="V10" s="10" t="s">
        <v>9</v>
      </c>
      <c r="W10" s="10"/>
      <c r="X10" s="10"/>
      <c r="Y10" s="10"/>
      <c r="Z10" s="9"/>
      <c r="AA10" s="9"/>
      <c r="AB10" s="9"/>
      <c r="AC10" s="9"/>
      <c r="AD10" s="314"/>
      <c r="AE10" s="388">
        <f>単体BS!AA8</f>
        <v>0</v>
      </c>
      <c r="AF10" s="389"/>
      <c r="AG10" s="281">
        <f t="shared" si="2"/>
        <v>0</v>
      </c>
      <c r="AH10" s="282">
        <f t="shared" si="2"/>
        <v>0</v>
      </c>
      <c r="AI10" s="282">
        <f t="shared" si="2"/>
        <v>0</v>
      </c>
      <c r="AJ10" s="283">
        <f t="shared" si="2"/>
        <v>0</v>
      </c>
    </row>
    <row r="11" spans="1:36" s="7" customFormat="1" ht="14.85" customHeight="1">
      <c r="B11" s="15"/>
      <c r="C11" s="10"/>
      <c r="D11" s="10"/>
      <c r="E11" s="10" t="s">
        <v>10</v>
      </c>
      <c r="F11" s="10"/>
      <c r="G11" s="10"/>
      <c r="H11" s="10"/>
      <c r="I11" s="9"/>
      <c r="J11" s="9"/>
      <c r="K11" s="9"/>
      <c r="L11" s="9"/>
      <c r="M11" s="9"/>
      <c r="N11" s="388">
        <f>単体BS!N9</f>
        <v>14346497</v>
      </c>
      <c r="O11" s="493"/>
      <c r="P11" s="304">
        <f t="shared" si="1"/>
        <v>0</v>
      </c>
      <c r="Q11" s="282">
        <f t="shared" si="1"/>
        <v>0</v>
      </c>
      <c r="R11" s="282">
        <f t="shared" si="1"/>
        <v>0</v>
      </c>
      <c r="S11" s="283">
        <f t="shared" si="1"/>
        <v>0</v>
      </c>
      <c r="T11" s="313"/>
      <c r="U11" s="10"/>
      <c r="V11" s="16" t="s">
        <v>11</v>
      </c>
      <c r="W11" s="10"/>
      <c r="X11" s="10"/>
      <c r="Y11" s="10"/>
      <c r="Z11" s="9"/>
      <c r="AA11" s="9"/>
      <c r="AB11" s="9"/>
      <c r="AC11" s="9"/>
      <c r="AD11" s="314"/>
      <c r="AE11" s="388">
        <f>単体BS!AA9</f>
        <v>0</v>
      </c>
      <c r="AF11" s="389"/>
      <c r="AG11" s="281">
        <f t="shared" si="2"/>
        <v>0</v>
      </c>
      <c r="AH11" s="282">
        <f t="shared" si="2"/>
        <v>0</v>
      </c>
      <c r="AI11" s="282">
        <f t="shared" si="2"/>
        <v>0</v>
      </c>
      <c r="AJ11" s="283">
        <f t="shared" si="2"/>
        <v>0</v>
      </c>
    </row>
    <row r="12" spans="1:36" s="7" customFormat="1" ht="14.85" customHeight="1">
      <c r="B12" s="15"/>
      <c r="C12" s="10"/>
      <c r="D12" s="10"/>
      <c r="E12" s="10"/>
      <c r="F12" s="10" t="s">
        <v>12</v>
      </c>
      <c r="G12" s="10"/>
      <c r="H12" s="10"/>
      <c r="I12" s="9"/>
      <c r="J12" s="9"/>
      <c r="K12" s="9"/>
      <c r="L12" s="9"/>
      <c r="M12" s="9"/>
      <c r="N12" s="388">
        <f>単体BS!N10</f>
        <v>0</v>
      </c>
      <c r="O12" s="493"/>
      <c r="P12" s="304">
        <f t="shared" si="1"/>
        <v>0</v>
      </c>
      <c r="Q12" s="282">
        <f t="shared" si="1"/>
        <v>0</v>
      </c>
      <c r="R12" s="282">
        <f t="shared" si="1"/>
        <v>0</v>
      </c>
      <c r="S12" s="283">
        <f t="shared" si="1"/>
        <v>0</v>
      </c>
      <c r="T12" s="313"/>
      <c r="U12" s="10"/>
      <c r="V12" s="10" t="s">
        <v>13</v>
      </c>
      <c r="W12" s="10"/>
      <c r="X12" s="10"/>
      <c r="Y12" s="10"/>
      <c r="Z12" s="9"/>
      <c r="AA12" s="9"/>
      <c r="AB12" s="9"/>
      <c r="AC12" s="9"/>
      <c r="AD12" s="314"/>
      <c r="AE12" s="388">
        <f>単体BS!AA10</f>
        <v>0</v>
      </c>
      <c r="AF12" s="389"/>
      <c r="AG12" s="281">
        <f t="shared" si="2"/>
        <v>0</v>
      </c>
      <c r="AH12" s="282">
        <f t="shared" si="2"/>
        <v>0</v>
      </c>
      <c r="AI12" s="282">
        <f t="shared" si="2"/>
        <v>0</v>
      </c>
      <c r="AJ12" s="283">
        <f t="shared" si="2"/>
        <v>0</v>
      </c>
    </row>
    <row r="13" spans="1:36" s="7" customFormat="1" ht="14.85" customHeight="1">
      <c r="B13" s="15"/>
      <c r="C13" s="10"/>
      <c r="D13" s="10"/>
      <c r="E13" s="10"/>
      <c r="F13" s="10" t="s">
        <v>14</v>
      </c>
      <c r="G13" s="10"/>
      <c r="H13" s="10"/>
      <c r="I13" s="9"/>
      <c r="J13" s="9"/>
      <c r="K13" s="9"/>
      <c r="L13" s="9"/>
      <c r="M13" s="9"/>
      <c r="N13" s="388">
        <f>単体BS!N11</f>
        <v>0</v>
      </c>
      <c r="O13" s="493"/>
      <c r="P13" s="304">
        <f t="shared" si="1"/>
        <v>0</v>
      </c>
      <c r="Q13" s="282">
        <f t="shared" si="1"/>
        <v>0</v>
      </c>
      <c r="R13" s="282">
        <f t="shared" si="1"/>
        <v>0</v>
      </c>
      <c r="S13" s="283">
        <f t="shared" si="1"/>
        <v>0</v>
      </c>
      <c r="T13" s="313"/>
      <c r="U13" s="10"/>
      <c r="V13" s="10" t="s">
        <v>15</v>
      </c>
      <c r="W13" s="10"/>
      <c r="X13" s="10"/>
      <c r="Y13" s="10"/>
      <c r="Z13" s="9"/>
      <c r="AA13" s="9"/>
      <c r="AB13" s="9"/>
      <c r="AC13" s="9"/>
      <c r="AD13" s="314"/>
      <c r="AE13" s="388">
        <f>単体BS!AA11</f>
        <v>0</v>
      </c>
      <c r="AF13" s="389"/>
      <c r="AG13" s="281">
        <f t="shared" si="2"/>
        <v>0</v>
      </c>
      <c r="AH13" s="282">
        <f t="shared" si="2"/>
        <v>0</v>
      </c>
      <c r="AI13" s="282">
        <f t="shared" si="2"/>
        <v>0</v>
      </c>
      <c r="AJ13" s="283">
        <f t="shared" si="2"/>
        <v>0</v>
      </c>
    </row>
    <row r="14" spans="1:36" s="7" customFormat="1" ht="14.85" customHeight="1">
      <c r="B14" s="15"/>
      <c r="C14" s="10"/>
      <c r="D14" s="10"/>
      <c r="E14" s="10"/>
      <c r="F14" s="10" t="s">
        <v>16</v>
      </c>
      <c r="G14" s="10"/>
      <c r="H14" s="10"/>
      <c r="I14" s="9"/>
      <c r="J14" s="9"/>
      <c r="K14" s="9"/>
      <c r="L14" s="9"/>
      <c r="M14" s="9"/>
      <c r="N14" s="388">
        <f>単体BS!N12</f>
        <v>212901250</v>
      </c>
      <c r="O14" s="493"/>
      <c r="P14" s="304">
        <f t="shared" si="1"/>
        <v>0</v>
      </c>
      <c r="Q14" s="282">
        <f t="shared" si="1"/>
        <v>0</v>
      </c>
      <c r="R14" s="282">
        <f t="shared" si="1"/>
        <v>0</v>
      </c>
      <c r="S14" s="283">
        <f t="shared" si="1"/>
        <v>0</v>
      </c>
      <c r="T14" s="313"/>
      <c r="U14" s="12"/>
      <c r="V14" s="10" t="s">
        <v>17</v>
      </c>
      <c r="W14" s="10"/>
      <c r="X14" s="10"/>
      <c r="Y14" s="10"/>
      <c r="Z14" s="9"/>
      <c r="AA14" s="9"/>
      <c r="AB14" s="9"/>
      <c r="AC14" s="9"/>
      <c r="AD14" s="314"/>
      <c r="AE14" s="388">
        <f>単体BS!AA12</f>
        <v>0</v>
      </c>
      <c r="AF14" s="389"/>
      <c r="AG14" s="281">
        <f t="shared" si="2"/>
        <v>0</v>
      </c>
      <c r="AH14" s="282">
        <f t="shared" si="2"/>
        <v>0</v>
      </c>
      <c r="AI14" s="282">
        <f t="shared" si="2"/>
        <v>0</v>
      </c>
      <c r="AJ14" s="283">
        <f t="shared" si="2"/>
        <v>0</v>
      </c>
    </row>
    <row r="15" spans="1:36" s="7" customFormat="1" ht="14.85" customHeight="1">
      <c r="B15" s="15"/>
      <c r="C15" s="10"/>
      <c r="D15" s="10"/>
      <c r="E15" s="10"/>
      <c r="F15" s="10" t="s">
        <v>18</v>
      </c>
      <c r="G15" s="10"/>
      <c r="H15" s="10"/>
      <c r="I15" s="9"/>
      <c r="J15" s="9"/>
      <c r="K15" s="9"/>
      <c r="L15" s="9"/>
      <c r="M15" s="9"/>
      <c r="N15" s="388">
        <f>単体BS!N13</f>
        <v>-198554753</v>
      </c>
      <c r="O15" s="493"/>
      <c r="P15" s="304">
        <f t="shared" si="1"/>
        <v>0</v>
      </c>
      <c r="Q15" s="282">
        <f t="shared" si="1"/>
        <v>0</v>
      </c>
      <c r="R15" s="282">
        <f t="shared" si="1"/>
        <v>0</v>
      </c>
      <c r="S15" s="283">
        <f t="shared" si="1"/>
        <v>0</v>
      </c>
      <c r="T15" s="313"/>
      <c r="U15" s="10" t="s">
        <v>240</v>
      </c>
      <c r="V15" s="10"/>
      <c r="W15" s="10"/>
      <c r="X15" s="10"/>
      <c r="Y15" s="10"/>
      <c r="Z15" s="9"/>
      <c r="AA15" s="9"/>
      <c r="AB15" s="9"/>
      <c r="AC15" s="9"/>
      <c r="AD15" s="314"/>
      <c r="AE15" s="388">
        <f>単体BS!AA13</f>
        <v>1961734</v>
      </c>
      <c r="AF15" s="389"/>
      <c r="AG15" s="281">
        <f t="shared" si="2"/>
        <v>0</v>
      </c>
      <c r="AH15" s="282">
        <f t="shared" si="2"/>
        <v>0</v>
      </c>
      <c r="AI15" s="282">
        <f t="shared" si="2"/>
        <v>0</v>
      </c>
      <c r="AJ15" s="283">
        <f t="shared" si="2"/>
        <v>0</v>
      </c>
    </row>
    <row r="16" spans="1:36" s="7" customFormat="1" ht="14.85" customHeight="1">
      <c r="B16" s="15"/>
      <c r="C16" s="10"/>
      <c r="D16" s="10"/>
      <c r="E16" s="10"/>
      <c r="F16" s="10" t="s">
        <v>19</v>
      </c>
      <c r="G16" s="10"/>
      <c r="H16" s="10"/>
      <c r="I16" s="9"/>
      <c r="J16" s="9"/>
      <c r="K16" s="9"/>
      <c r="L16" s="9"/>
      <c r="M16" s="9"/>
      <c r="N16" s="388">
        <f>単体BS!N14</f>
        <v>0</v>
      </c>
      <c r="O16" s="493"/>
      <c r="P16" s="304">
        <f t="shared" si="1"/>
        <v>0</v>
      </c>
      <c r="Q16" s="282">
        <f t="shared" si="1"/>
        <v>0</v>
      </c>
      <c r="R16" s="282">
        <f t="shared" si="1"/>
        <v>0</v>
      </c>
      <c r="S16" s="283">
        <f t="shared" si="1"/>
        <v>0</v>
      </c>
      <c r="T16" s="313"/>
      <c r="U16" s="12"/>
      <c r="V16" s="16" t="s">
        <v>20</v>
      </c>
      <c r="W16" s="10"/>
      <c r="X16" s="10"/>
      <c r="Y16" s="10"/>
      <c r="Z16" s="9"/>
      <c r="AA16" s="9"/>
      <c r="AB16" s="9"/>
      <c r="AC16" s="9"/>
      <c r="AD16" s="314"/>
      <c r="AE16" s="388">
        <f>単体BS!AA14</f>
        <v>0</v>
      </c>
      <c r="AF16" s="389"/>
      <c r="AG16" s="281">
        <f t="shared" si="2"/>
        <v>0</v>
      </c>
      <c r="AH16" s="282">
        <f t="shared" si="2"/>
        <v>0</v>
      </c>
      <c r="AI16" s="282">
        <f t="shared" si="2"/>
        <v>0</v>
      </c>
      <c r="AJ16" s="283">
        <f t="shared" si="2"/>
        <v>0</v>
      </c>
    </row>
    <row r="17" spans="2:36" s="7" customFormat="1" ht="14.85" customHeight="1">
      <c r="B17" s="15"/>
      <c r="C17" s="10"/>
      <c r="D17" s="10"/>
      <c r="E17" s="10"/>
      <c r="F17" s="10" t="s">
        <v>21</v>
      </c>
      <c r="G17" s="10"/>
      <c r="H17" s="10"/>
      <c r="I17" s="9"/>
      <c r="J17" s="9"/>
      <c r="K17" s="9"/>
      <c r="L17" s="9"/>
      <c r="M17" s="9"/>
      <c r="N17" s="388">
        <f>単体BS!N15</f>
        <v>0</v>
      </c>
      <c r="O17" s="493"/>
      <c r="P17" s="304">
        <f t="shared" si="1"/>
        <v>0</v>
      </c>
      <c r="Q17" s="282">
        <f t="shared" si="1"/>
        <v>0</v>
      </c>
      <c r="R17" s="282">
        <f t="shared" si="1"/>
        <v>0</v>
      </c>
      <c r="S17" s="283">
        <f t="shared" si="1"/>
        <v>0</v>
      </c>
      <c r="T17" s="313"/>
      <c r="U17" s="12"/>
      <c r="V17" s="16" t="s">
        <v>22</v>
      </c>
      <c r="W17" s="16"/>
      <c r="X17" s="16"/>
      <c r="Y17" s="16"/>
      <c r="Z17" s="17"/>
      <c r="AA17" s="17"/>
      <c r="AB17" s="17"/>
      <c r="AC17" s="17"/>
      <c r="AD17" s="315"/>
      <c r="AE17" s="388">
        <f>単体BS!AA15</f>
        <v>0</v>
      </c>
      <c r="AF17" s="389"/>
      <c r="AG17" s="281">
        <f t="shared" si="2"/>
        <v>0</v>
      </c>
      <c r="AH17" s="282">
        <f t="shared" si="2"/>
        <v>0</v>
      </c>
      <c r="AI17" s="282">
        <f t="shared" si="2"/>
        <v>0</v>
      </c>
      <c r="AJ17" s="283">
        <f t="shared" si="2"/>
        <v>0</v>
      </c>
    </row>
    <row r="18" spans="2:36" s="7" customFormat="1" ht="14.85" customHeight="1">
      <c r="B18" s="15"/>
      <c r="C18" s="10"/>
      <c r="D18" s="10"/>
      <c r="E18" s="10"/>
      <c r="F18" s="10" t="s">
        <v>245</v>
      </c>
      <c r="G18" s="18"/>
      <c r="H18" s="18"/>
      <c r="I18" s="19"/>
      <c r="J18" s="19"/>
      <c r="K18" s="19"/>
      <c r="L18" s="19"/>
      <c r="M18" s="19"/>
      <c r="N18" s="388">
        <f>単体BS!N16</f>
        <v>0</v>
      </c>
      <c r="O18" s="493"/>
      <c r="P18" s="304">
        <f t="shared" si="1"/>
        <v>0</v>
      </c>
      <c r="Q18" s="282">
        <f t="shared" si="1"/>
        <v>0</v>
      </c>
      <c r="R18" s="282">
        <f t="shared" si="1"/>
        <v>0</v>
      </c>
      <c r="S18" s="283">
        <f t="shared" si="1"/>
        <v>0</v>
      </c>
      <c r="T18" s="313"/>
      <c r="U18" s="12"/>
      <c r="V18" s="16" t="s">
        <v>23</v>
      </c>
      <c r="W18" s="16"/>
      <c r="X18" s="16"/>
      <c r="Y18" s="16"/>
      <c r="Z18" s="17"/>
      <c r="AA18" s="17"/>
      <c r="AB18" s="17"/>
      <c r="AC18" s="17"/>
      <c r="AD18" s="315"/>
      <c r="AE18" s="388">
        <f>単体BS!AA16</f>
        <v>0</v>
      </c>
      <c r="AF18" s="389"/>
      <c r="AG18" s="281">
        <f t="shared" si="2"/>
        <v>0</v>
      </c>
      <c r="AH18" s="282">
        <f t="shared" si="2"/>
        <v>0</v>
      </c>
      <c r="AI18" s="282">
        <f t="shared" si="2"/>
        <v>0</v>
      </c>
      <c r="AJ18" s="283">
        <f t="shared" si="2"/>
        <v>0</v>
      </c>
    </row>
    <row r="19" spans="2:36" s="7" customFormat="1" ht="14.85" customHeight="1">
      <c r="B19" s="15"/>
      <c r="C19" s="10"/>
      <c r="D19" s="10"/>
      <c r="E19" s="10"/>
      <c r="F19" s="10" t="s">
        <v>244</v>
      </c>
      <c r="G19" s="18"/>
      <c r="H19" s="18"/>
      <c r="I19" s="19"/>
      <c r="J19" s="19"/>
      <c r="K19" s="19"/>
      <c r="L19" s="19"/>
      <c r="M19" s="19"/>
      <c r="N19" s="388">
        <f>単体BS!N17</f>
        <v>0</v>
      </c>
      <c r="O19" s="493"/>
      <c r="P19" s="304">
        <f t="shared" si="1"/>
        <v>0</v>
      </c>
      <c r="Q19" s="282">
        <f t="shared" si="1"/>
        <v>0</v>
      </c>
      <c r="R19" s="282">
        <f t="shared" si="1"/>
        <v>0</v>
      </c>
      <c r="S19" s="283">
        <f t="shared" si="1"/>
        <v>0</v>
      </c>
      <c r="T19" s="316"/>
      <c r="U19" s="12"/>
      <c r="V19" s="16" t="s">
        <v>24</v>
      </c>
      <c r="W19" s="16"/>
      <c r="X19" s="16"/>
      <c r="Y19" s="16"/>
      <c r="Z19" s="17"/>
      <c r="AA19" s="17"/>
      <c r="AB19" s="17"/>
      <c r="AC19" s="17"/>
      <c r="AD19" s="315"/>
      <c r="AE19" s="388">
        <f>単体BS!AA17</f>
        <v>0</v>
      </c>
      <c r="AF19" s="389"/>
      <c r="AG19" s="281">
        <f t="shared" si="2"/>
        <v>0</v>
      </c>
      <c r="AH19" s="282">
        <f t="shared" si="2"/>
        <v>0</v>
      </c>
      <c r="AI19" s="282">
        <f t="shared" si="2"/>
        <v>0</v>
      </c>
      <c r="AJ19" s="283">
        <f t="shared" si="2"/>
        <v>0</v>
      </c>
    </row>
    <row r="20" spans="2:36" s="7" customFormat="1" ht="14.85" customHeight="1">
      <c r="B20" s="15"/>
      <c r="C20" s="10"/>
      <c r="D20" s="10"/>
      <c r="E20" s="10"/>
      <c r="F20" s="10" t="s">
        <v>25</v>
      </c>
      <c r="G20" s="18"/>
      <c r="H20" s="18"/>
      <c r="I20" s="19"/>
      <c r="J20" s="19"/>
      <c r="K20" s="19"/>
      <c r="L20" s="19"/>
      <c r="M20" s="19"/>
      <c r="N20" s="388">
        <f>単体BS!N18</f>
        <v>0</v>
      </c>
      <c r="O20" s="493"/>
      <c r="P20" s="304">
        <f t="shared" si="1"/>
        <v>0</v>
      </c>
      <c r="Q20" s="282">
        <f t="shared" si="1"/>
        <v>0</v>
      </c>
      <c r="R20" s="282">
        <f t="shared" si="1"/>
        <v>0</v>
      </c>
      <c r="S20" s="283">
        <f t="shared" si="1"/>
        <v>0</v>
      </c>
      <c r="T20" s="316"/>
      <c r="U20" s="12"/>
      <c r="V20" s="16" t="s">
        <v>26</v>
      </c>
      <c r="W20" s="16"/>
      <c r="X20" s="16"/>
      <c r="Y20" s="16"/>
      <c r="Z20" s="17"/>
      <c r="AA20" s="17"/>
      <c r="AB20" s="17"/>
      <c r="AC20" s="17"/>
      <c r="AD20" s="315"/>
      <c r="AE20" s="388">
        <f>単体BS!AA18</f>
        <v>0</v>
      </c>
      <c r="AF20" s="389"/>
      <c r="AG20" s="281">
        <f t="shared" si="2"/>
        <v>0</v>
      </c>
      <c r="AH20" s="282">
        <f t="shared" si="2"/>
        <v>0</v>
      </c>
      <c r="AI20" s="282">
        <f t="shared" si="2"/>
        <v>0</v>
      </c>
      <c r="AJ20" s="283">
        <f t="shared" si="2"/>
        <v>0</v>
      </c>
    </row>
    <row r="21" spans="2:36" s="7" customFormat="1" ht="14.85" customHeight="1">
      <c r="B21" s="15"/>
      <c r="C21" s="10"/>
      <c r="D21" s="10"/>
      <c r="E21" s="10"/>
      <c r="F21" s="10" t="s">
        <v>243</v>
      </c>
      <c r="G21" s="18"/>
      <c r="H21" s="18"/>
      <c r="I21" s="19"/>
      <c r="J21" s="19"/>
      <c r="K21" s="19"/>
      <c r="L21" s="19"/>
      <c r="M21" s="19"/>
      <c r="N21" s="388">
        <f>単体BS!N19</f>
        <v>0</v>
      </c>
      <c r="O21" s="493"/>
      <c r="P21" s="304">
        <f t="shared" si="1"/>
        <v>0</v>
      </c>
      <c r="Q21" s="282">
        <f t="shared" si="1"/>
        <v>0</v>
      </c>
      <c r="R21" s="282">
        <f t="shared" si="1"/>
        <v>0</v>
      </c>
      <c r="S21" s="283">
        <f t="shared" si="1"/>
        <v>0</v>
      </c>
      <c r="T21" s="313"/>
      <c r="U21" s="12"/>
      <c r="V21" s="10" t="s">
        <v>27</v>
      </c>
      <c r="W21" s="10"/>
      <c r="X21" s="10"/>
      <c r="Y21" s="10"/>
      <c r="Z21" s="9"/>
      <c r="AA21" s="9"/>
      <c r="AB21" s="9"/>
      <c r="AC21" s="9"/>
      <c r="AD21" s="314"/>
      <c r="AE21" s="388">
        <f>単体BS!AA19</f>
        <v>1961734</v>
      </c>
      <c r="AF21" s="389"/>
      <c r="AG21" s="281">
        <f t="shared" si="2"/>
        <v>0</v>
      </c>
      <c r="AH21" s="282">
        <f t="shared" si="2"/>
        <v>0</v>
      </c>
      <c r="AI21" s="282">
        <f t="shared" si="2"/>
        <v>0</v>
      </c>
      <c r="AJ21" s="283">
        <f t="shared" si="2"/>
        <v>0</v>
      </c>
    </row>
    <row r="22" spans="2:36" s="7" customFormat="1" ht="14.85" customHeight="1">
      <c r="B22" s="15"/>
      <c r="C22" s="10"/>
      <c r="D22" s="10"/>
      <c r="E22" s="10"/>
      <c r="F22" s="10" t="s">
        <v>28</v>
      </c>
      <c r="G22" s="18"/>
      <c r="H22" s="18"/>
      <c r="I22" s="19"/>
      <c r="J22" s="19"/>
      <c r="K22" s="19"/>
      <c r="L22" s="19"/>
      <c r="M22" s="19"/>
      <c r="N22" s="388">
        <f>単体BS!N20</f>
        <v>0</v>
      </c>
      <c r="O22" s="493"/>
      <c r="P22" s="304">
        <f t="shared" si="1"/>
        <v>0</v>
      </c>
      <c r="Q22" s="282">
        <f t="shared" si="1"/>
        <v>0</v>
      </c>
      <c r="R22" s="282">
        <f t="shared" si="1"/>
        <v>0</v>
      </c>
      <c r="S22" s="283">
        <f t="shared" si="1"/>
        <v>0</v>
      </c>
      <c r="T22" s="313"/>
      <c r="U22" s="12"/>
      <c r="V22" s="21" t="s">
        <v>242</v>
      </c>
      <c r="W22" s="12"/>
      <c r="X22" s="12"/>
      <c r="Y22" s="12"/>
      <c r="Z22" s="14"/>
      <c r="AA22" s="14"/>
      <c r="AB22" s="14"/>
      <c r="AC22" s="14"/>
      <c r="AD22" s="214"/>
      <c r="AE22" s="388">
        <f>単体BS!AA20</f>
        <v>0</v>
      </c>
      <c r="AF22" s="389"/>
      <c r="AG22" s="281">
        <f t="shared" si="2"/>
        <v>0</v>
      </c>
      <c r="AH22" s="282">
        <f t="shared" si="2"/>
        <v>0</v>
      </c>
      <c r="AI22" s="282">
        <f t="shared" si="2"/>
        <v>0</v>
      </c>
      <c r="AJ22" s="283">
        <f t="shared" si="2"/>
        <v>0</v>
      </c>
    </row>
    <row r="23" spans="2:36" s="7" customFormat="1" ht="14.85" customHeight="1">
      <c r="B23" s="15"/>
      <c r="C23" s="10"/>
      <c r="D23" s="10"/>
      <c r="E23" s="10"/>
      <c r="F23" s="10" t="s">
        <v>29</v>
      </c>
      <c r="G23" s="18"/>
      <c r="H23" s="18"/>
      <c r="I23" s="19"/>
      <c r="J23" s="19"/>
      <c r="K23" s="19"/>
      <c r="L23" s="19"/>
      <c r="M23" s="19"/>
      <c r="N23" s="388">
        <f>単体BS!N21</f>
        <v>0</v>
      </c>
      <c r="O23" s="493"/>
      <c r="P23" s="304">
        <f t="shared" si="1"/>
        <v>0</v>
      </c>
      <c r="Q23" s="282">
        <f t="shared" si="1"/>
        <v>0</v>
      </c>
      <c r="R23" s="282">
        <f t="shared" si="1"/>
        <v>0</v>
      </c>
      <c r="S23" s="283">
        <f t="shared" si="1"/>
        <v>0</v>
      </c>
      <c r="T23" s="313"/>
      <c r="U23" s="12"/>
      <c r="V23" s="12" t="s">
        <v>17</v>
      </c>
      <c r="W23" s="12"/>
      <c r="X23" s="12"/>
      <c r="Y23" s="12"/>
      <c r="Z23" s="14"/>
      <c r="AA23" s="14"/>
      <c r="AB23" s="14"/>
      <c r="AC23" s="14"/>
      <c r="AD23" s="214"/>
      <c r="AE23" s="388">
        <f>単体BS!AA21</f>
        <v>0</v>
      </c>
      <c r="AF23" s="389"/>
      <c r="AG23" s="281">
        <f t="shared" si="2"/>
        <v>0</v>
      </c>
      <c r="AH23" s="282">
        <f t="shared" si="2"/>
        <v>0</v>
      </c>
      <c r="AI23" s="282">
        <f t="shared" si="2"/>
        <v>0</v>
      </c>
      <c r="AJ23" s="283">
        <f t="shared" si="2"/>
        <v>0</v>
      </c>
    </row>
    <row r="24" spans="2:36" s="7" customFormat="1" ht="14.85" customHeight="1">
      <c r="B24" s="15"/>
      <c r="C24" s="10"/>
      <c r="D24" s="10"/>
      <c r="E24" s="10"/>
      <c r="F24" s="10" t="s">
        <v>232</v>
      </c>
      <c r="G24" s="10"/>
      <c r="H24" s="10"/>
      <c r="I24" s="9"/>
      <c r="J24" s="9"/>
      <c r="K24" s="9"/>
      <c r="L24" s="9"/>
      <c r="M24" s="9"/>
      <c r="N24" s="388">
        <f>単体BS!N22</f>
        <v>0</v>
      </c>
      <c r="O24" s="493"/>
      <c r="P24" s="304">
        <f t="shared" si="1"/>
        <v>0</v>
      </c>
      <c r="Q24" s="282">
        <f t="shared" si="1"/>
        <v>0</v>
      </c>
      <c r="R24" s="282">
        <f t="shared" si="1"/>
        <v>0</v>
      </c>
      <c r="S24" s="283">
        <f t="shared" si="1"/>
        <v>0</v>
      </c>
      <c r="T24" s="392" t="s">
        <v>30</v>
      </c>
      <c r="U24" s="393"/>
      <c r="V24" s="393"/>
      <c r="W24" s="393"/>
      <c r="X24" s="393"/>
      <c r="Y24" s="393"/>
      <c r="Z24" s="393"/>
      <c r="AA24" s="393"/>
      <c r="AB24" s="393"/>
      <c r="AC24" s="393"/>
      <c r="AD24" s="498"/>
      <c r="AE24" s="394">
        <f>単体BS!AA22</f>
        <v>1961734</v>
      </c>
      <c r="AF24" s="395"/>
      <c r="AG24" s="287">
        <f t="shared" si="2"/>
        <v>0</v>
      </c>
      <c r="AH24" s="288">
        <f t="shared" si="2"/>
        <v>0</v>
      </c>
      <c r="AI24" s="288">
        <f t="shared" si="2"/>
        <v>0</v>
      </c>
      <c r="AJ24" s="289">
        <f t="shared" si="2"/>
        <v>0</v>
      </c>
    </row>
    <row r="25" spans="2:36" s="7" customFormat="1" ht="14.85" customHeight="1">
      <c r="B25" s="15"/>
      <c r="C25" s="10"/>
      <c r="D25" s="10"/>
      <c r="E25" s="10"/>
      <c r="F25" s="10" t="s">
        <v>31</v>
      </c>
      <c r="G25" s="10"/>
      <c r="H25" s="10"/>
      <c r="I25" s="9"/>
      <c r="J25" s="9"/>
      <c r="K25" s="9"/>
      <c r="L25" s="9"/>
      <c r="M25" s="9"/>
      <c r="N25" s="388">
        <f>単体BS!N23</f>
        <v>0</v>
      </c>
      <c r="O25" s="493"/>
      <c r="P25" s="304">
        <f t="shared" si="1"/>
        <v>0</v>
      </c>
      <c r="Q25" s="282">
        <f t="shared" si="1"/>
        <v>0</v>
      </c>
      <c r="R25" s="282">
        <f t="shared" si="1"/>
        <v>0</v>
      </c>
      <c r="S25" s="283">
        <f t="shared" si="1"/>
        <v>0</v>
      </c>
      <c r="T25" s="313" t="s">
        <v>32</v>
      </c>
      <c r="U25" s="22"/>
      <c r="V25" s="22"/>
      <c r="W25" s="22"/>
      <c r="X25" s="22"/>
      <c r="Y25" s="22"/>
      <c r="Z25" s="22"/>
      <c r="AA25" s="22"/>
      <c r="AB25" s="22"/>
      <c r="AC25" s="22"/>
      <c r="AD25" s="317"/>
      <c r="AE25" s="388"/>
      <c r="AF25" s="389"/>
      <c r="AG25" s="281"/>
      <c r="AH25" s="282"/>
      <c r="AI25" s="282"/>
      <c r="AJ25" s="283"/>
    </row>
    <row r="26" spans="2:36" s="7" customFormat="1" ht="14.85" customHeight="1">
      <c r="B26" s="15"/>
      <c r="C26" s="10"/>
      <c r="D26" s="10"/>
      <c r="E26" s="10"/>
      <c r="F26" s="10" t="s">
        <v>33</v>
      </c>
      <c r="G26" s="10"/>
      <c r="H26" s="10"/>
      <c r="I26" s="9"/>
      <c r="J26" s="9"/>
      <c r="K26" s="9"/>
      <c r="L26" s="9"/>
      <c r="M26" s="9"/>
      <c r="N26" s="388">
        <f>単体BS!N24</f>
        <v>0</v>
      </c>
      <c r="O26" s="493"/>
      <c r="P26" s="304">
        <f t="shared" si="1"/>
        <v>0</v>
      </c>
      <c r="Q26" s="282">
        <f t="shared" si="1"/>
        <v>0</v>
      </c>
      <c r="R26" s="282">
        <f t="shared" si="1"/>
        <v>0</v>
      </c>
      <c r="S26" s="283">
        <f t="shared" si="1"/>
        <v>0</v>
      </c>
      <c r="T26" s="313"/>
      <c r="U26" s="16" t="s">
        <v>34</v>
      </c>
      <c r="V26" s="23"/>
      <c r="W26" s="23"/>
      <c r="X26" s="23"/>
      <c r="Y26" s="23"/>
      <c r="Z26" s="24"/>
      <c r="AA26" s="24"/>
      <c r="AB26" s="24"/>
      <c r="AC26" s="24"/>
      <c r="AD26" s="318"/>
      <c r="AE26" s="388">
        <f>単体BS!AA24</f>
        <v>18743360</v>
      </c>
      <c r="AF26" s="389"/>
      <c r="AG26" s="281">
        <f t="shared" ref="AG26:AJ27" si="3">$AE26*AG$7</f>
        <v>0</v>
      </c>
      <c r="AH26" s="282">
        <f t="shared" si="3"/>
        <v>0</v>
      </c>
      <c r="AI26" s="282">
        <f t="shared" si="3"/>
        <v>0</v>
      </c>
      <c r="AJ26" s="283">
        <f t="shared" si="3"/>
        <v>0</v>
      </c>
    </row>
    <row r="27" spans="2:36" s="7" customFormat="1" ht="14.85" customHeight="1">
      <c r="B27" s="15"/>
      <c r="C27" s="10"/>
      <c r="D27" s="10"/>
      <c r="E27" s="10" t="s">
        <v>35</v>
      </c>
      <c r="F27" s="10"/>
      <c r="G27" s="10"/>
      <c r="H27" s="10"/>
      <c r="I27" s="9"/>
      <c r="J27" s="9"/>
      <c r="K27" s="9"/>
      <c r="L27" s="9"/>
      <c r="M27" s="9"/>
      <c r="N27" s="388">
        <f>単体BS!N25</f>
        <v>0</v>
      </c>
      <c r="O27" s="493"/>
      <c r="P27" s="304">
        <f t="shared" si="1"/>
        <v>0</v>
      </c>
      <c r="Q27" s="282">
        <f t="shared" si="1"/>
        <v>0</v>
      </c>
      <c r="R27" s="282">
        <f t="shared" si="1"/>
        <v>0</v>
      </c>
      <c r="S27" s="283">
        <f t="shared" si="1"/>
        <v>0</v>
      </c>
      <c r="T27" s="313"/>
      <c r="U27" s="14" t="s">
        <v>36</v>
      </c>
      <c r="V27" s="23"/>
      <c r="W27" s="23"/>
      <c r="X27" s="23"/>
      <c r="Y27" s="23"/>
      <c r="Z27" s="24"/>
      <c r="AA27" s="24"/>
      <c r="AB27" s="24"/>
      <c r="AC27" s="24"/>
      <c r="AD27" s="318"/>
      <c r="AE27" s="388">
        <f>単体BS!AA25</f>
        <v>-1338139</v>
      </c>
      <c r="AF27" s="389"/>
      <c r="AG27" s="281">
        <f t="shared" si="3"/>
        <v>0</v>
      </c>
      <c r="AH27" s="282">
        <f t="shared" si="3"/>
        <v>0</v>
      </c>
      <c r="AI27" s="282">
        <f t="shared" si="3"/>
        <v>0</v>
      </c>
      <c r="AJ27" s="283">
        <f t="shared" si="3"/>
        <v>0</v>
      </c>
    </row>
    <row r="28" spans="2:36" s="7" customFormat="1" ht="14.85" customHeight="1">
      <c r="B28" s="15"/>
      <c r="C28" s="10"/>
      <c r="D28" s="10"/>
      <c r="E28" s="10"/>
      <c r="F28" s="10" t="s">
        <v>37</v>
      </c>
      <c r="G28" s="10"/>
      <c r="H28" s="10"/>
      <c r="I28" s="9"/>
      <c r="J28" s="9"/>
      <c r="K28" s="9"/>
      <c r="L28" s="9"/>
      <c r="M28" s="9"/>
      <c r="N28" s="388">
        <f>単体BS!N26</f>
        <v>0</v>
      </c>
      <c r="O28" s="493"/>
      <c r="P28" s="304">
        <f t="shared" si="1"/>
        <v>0</v>
      </c>
      <c r="Q28" s="282">
        <f t="shared" si="1"/>
        <v>0</v>
      </c>
      <c r="R28" s="282">
        <f t="shared" si="1"/>
        <v>0</v>
      </c>
      <c r="S28" s="283">
        <f t="shared" si="1"/>
        <v>0</v>
      </c>
      <c r="T28" s="213"/>
      <c r="U28" s="14"/>
      <c r="V28" s="14"/>
      <c r="W28" s="14"/>
      <c r="X28" s="14"/>
      <c r="Y28" s="14"/>
      <c r="Z28" s="14"/>
      <c r="AA28" s="14"/>
      <c r="AB28" s="14"/>
      <c r="AC28" s="14"/>
      <c r="AD28" s="214"/>
      <c r="AE28" s="388"/>
      <c r="AF28" s="389"/>
      <c r="AG28" s="281"/>
      <c r="AH28" s="282"/>
      <c r="AI28" s="282"/>
      <c r="AJ28" s="283"/>
    </row>
    <row r="29" spans="2:36" s="7" customFormat="1" ht="14.85" customHeight="1">
      <c r="B29" s="15"/>
      <c r="C29" s="10"/>
      <c r="D29" s="10"/>
      <c r="E29" s="10"/>
      <c r="F29" s="10" t="s">
        <v>16</v>
      </c>
      <c r="G29" s="10"/>
      <c r="H29" s="10"/>
      <c r="I29" s="9"/>
      <c r="J29" s="9"/>
      <c r="K29" s="9"/>
      <c r="L29" s="9"/>
      <c r="M29" s="9"/>
      <c r="N29" s="388">
        <f>単体BS!N27</f>
        <v>0</v>
      </c>
      <c r="O29" s="493"/>
      <c r="P29" s="304">
        <f t="shared" ref="P29:S48" si="4">$N29*P$7</f>
        <v>0</v>
      </c>
      <c r="Q29" s="282">
        <f t="shared" si="4"/>
        <v>0</v>
      </c>
      <c r="R29" s="282">
        <f t="shared" si="4"/>
        <v>0</v>
      </c>
      <c r="S29" s="283">
        <f t="shared" si="4"/>
        <v>0</v>
      </c>
      <c r="T29" s="213"/>
      <c r="U29" s="14"/>
      <c r="V29" s="14"/>
      <c r="W29" s="14"/>
      <c r="X29" s="14"/>
      <c r="Y29" s="14"/>
      <c r="Z29" s="14"/>
      <c r="AA29" s="14"/>
      <c r="AB29" s="14"/>
      <c r="AC29" s="14"/>
      <c r="AD29" s="214"/>
      <c r="AE29" s="388"/>
      <c r="AF29" s="389"/>
      <c r="AG29" s="281"/>
      <c r="AH29" s="282"/>
      <c r="AI29" s="282"/>
      <c r="AJ29" s="283"/>
    </row>
    <row r="30" spans="2:36" s="7" customFormat="1" ht="14.85" customHeight="1">
      <c r="B30" s="15"/>
      <c r="C30" s="10"/>
      <c r="D30" s="10"/>
      <c r="E30" s="10"/>
      <c r="F30" s="10" t="s">
        <v>18</v>
      </c>
      <c r="G30" s="10"/>
      <c r="H30" s="10"/>
      <c r="I30" s="9"/>
      <c r="J30" s="9"/>
      <c r="K30" s="9"/>
      <c r="L30" s="9"/>
      <c r="M30" s="9"/>
      <c r="N30" s="388">
        <f>単体BS!N28</f>
        <v>0</v>
      </c>
      <c r="O30" s="493"/>
      <c r="P30" s="304">
        <f t="shared" si="4"/>
        <v>0</v>
      </c>
      <c r="Q30" s="282">
        <f t="shared" si="4"/>
        <v>0</v>
      </c>
      <c r="R30" s="282">
        <f t="shared" si="4"/>
        <v>0</v>
      </c>
      <c r="S30" s="283">
        <f t="shared" si="4"/>
        <v>0</v>
      </c>
      <c r="T30" s="213"/>
      <c r="U30" s="14"/>
      <c r="V30" s="14"/>
      <c r="W30" s="14"/>
      <c r="X30" s="14"/>
      <c r="Y30" s="14"/>
      <c r="Z30" s="14"/>
      <c r="AA30" s="14"/>
      <c r="AB30" s="14"/>
      <c r="AC30" s="14"/>
      <c r="AD30" s="214"/>
      <c r="AE30" s="388"/>
      <c r="AF30" s="389"/>
      <c r="AG30" s="281"/>
      <c r="AH30" s="282"/>
      <c r="AI30" s="282"/>
      <c r="AJ30" s="283"/>
    </row>
    <row r="31" spans="2:36" s="7" customFormat="1" ht="14.85" customHeight="1">
      <c r="B31" s="15"/>
      <c r="C31" s="10"/>
      <c r="D31" s="10"/>
      <c r="E31" s="10"/>
      <c r="F31" s="10" t="s">
        <v>38</v>
      </c>
      <c r="G31" s="10"/>
      <c r="H31" s="10"/>
      <c r="I31" s="9"/>
      <c r="J31" s="9"/>
      <c r="K31" s="9"/>
      <c r="L31" s="9"/>
      <c r="M31" s="9"/>
      <c r="N31" s="388">
        <f>単体BS!N29</f>
        <v>0</v>
      </c>
      <c r="O31" s="493"/>
      <c r="P31" s="304">
        <f t="shared" si="4"/>
        <v>0</v>
      </c>
      <c r="Q31" s="282">
        <f t="shared" si="4"/>
        <v>0</v>
      </c>
      <c r="R31" s="282">
        <f t="shared" si="4"/>
        <v>0</v>
      </c>
      <c r="S31" s="283">
        <f t="shared" si="4"/>
        <v>0</v>
      </c>
      <c r="T31" s="213"/>
      <c r="U31" s="14"/>
      <c r="V31" s="14"/>
      <c r="W31" s="14"/>
      <c r="X31" s="14"/>
      <c r="Y31" s="14"/>
      <c r="Z31" s="14"/>
      <c r="AA31" s="14"/>
      <c r="AB31" s="14"/>
      <c r="AC31" s="14"/>
      <c r="AD31" s="214"/>
      <c r="AE31" s="388"/>
      <c r="AF31" s="389"/>
      <c r="AG31" s="281"/>
      <c r="AH31" s="282"/>
      <c r="AI31" s="282"/>
      <c r="AJ31" s="283"/>
    </row>
    <row r="32" spans="2:36" s="7" customFormat="1" ht="14.85" customHeight="1">
      <c r="B32" s="15"/>
      <c r="C32" s="10"/>
      <c r="D32" s="10"/>
      <c r="E32" s="10"/>
      <c r="F32" s="10" t="s">
        <v>21</v>
      </c>
      <c r="G32" s="10"/>
      <c r="H32" s="10"/>
      <c r="I32" s="9"/>
      <c r="J32" s="9"/>
      <c r="K32" s="9"/>
      <c r="L32" s="9"/>
      <c r="M32" s="9"/>
      <c r="N32" s="388">
        <f>単体BS!N30</f>
        <v>0</v>
      </c>
      <c r="O32" s="493"/>
      <c r="P32" s="304">
        <f t="shared" si="4"/>
        <v>0</v>
      </c>
      <c r="Q32" s="282">
        <f t="shared" si="4"/>
        <v>0</v>
      </c>
      <c r="R32" s="282">
        <f t="shared" si="4"/>
        <v>0</v>
      </c>
      <c r="S32" s="283">
        <f t="shared" si="4"/>
        <v>0</v>
      </c>
      <c r="T32" s="213"/>
      <c r="U32" s="14"/>
      <c r="V32" s="14"/>
      <c r="W32" s="14"/>
      <c r="X32" s="14"/>
      <c r="Y32" s="14"/>
      <c r="Z32" s="14"/>
      <c r="AA32" s="14"/>
      <c r="AB32" s="14"/>
      <c r="AC32" s="14"/>
      <c r="AD32" s="214"/>
      <c r="AE32" s="388"/>
      <c r="AF32" s="389"/>
      <c r="AG32" s="281"/>
      <c r="AH32" s="282"/>
      <c r="AI32" s="282"/>
      <c r="AJ32" s="283"/>
    </row>
    <row r="33" spans="2:36" s="7" customFormat="1" ht="14.85" customHeight="1">
      <c r="B33" s="15"/>
      <c r="C33" s="10"/>
      <c r="D33" s="10"/>
      <c r="E33" s="10"/>
      <c r="F33" s="10" t="s">
        <v>39</v>
      </c>
      <c r="G33" s="10"/>
      <c r="H33" s="10"/>
      <c r="I33" s="9"/>
      <c r="J33" s="9"/>
      <c r="K33" s="9"/>
      <c r="L33" s="9"/>
      <c r="M33" s="9"/>
      <c r="N33" s="388">
        <f>単体BS!N31</f>
        <v>0</v>
      </c>
      <c r="O33" s="493"/>
      <c r="P33" s="304">
        <f t="shared" si="4"/>
        <v>0</v>
      </c>
      <c r="Q33" s="282">
        <f t="shared" si="4"/>
        <v>0</v>
      </c>
      <c r="R33" s="282">
        <f t="shared" si="4"/>
        <v>0</v>
      </c>
      <c r="S33" s="283">
        <f t="shared" si="4"/>
        <v>0</v>
      </c>
      <c r="T33" s="213"/>
      <c r="U33" s="14"/>
      <c r="V33" s="14"/>
      <c r="W33" s="14"/>
      <c r="X33" s="14"/>
      <c r="Y33" s="14"/>
      <c r="Z33" s="14"/>
      <c r="AA33" s="14"/>
      <c r="AB33" s="14"/>
      <c r="AC33" s="14"/>
      <c r="AD33" s="214"/>
      <c r="AE33" s="388"/>
      <c r="AF33" s="389"/>
      <c r="AG33" s="281"/>
      <c r="AH33" s="282"/>
      <c r="AI33" s="282"/>
      <c r="AJ33" s="283"/>
    </row>
    <row r="34" spans="2:36" s="7" customFormat="1" ht="14.85" customHeight="1">
      <c r="B34" s="15"/>
      <c r="C34" s="10"/>
      <c r="D34" s="10"/>
      <c r="E34" s="10"/>
      <c r="F34" s="10" t="s">
        <v>31</v>
      </c>
      <c r="G34" s="10"/>
      <c r="H34" s="10"/>
      <c r="I34" s="9"/>
      <c r="J34" s="9"/>
      <c r="K34" s="9"/>
      <c r="L34" s="9"/>
      <c r="M34" s="9"/>
      <c r="N34" s="388">
        <f>単体BS!N32</f>
        <v>0</v>
      </c>
      <c r="O34" s="493"/>
      <c r="P34" s="304">
        <f t="shared" si="4"/>
        <v>0</v>
      </c>
      <c r="Q34" s="282">
        <f t="shared" si="4"/>
        <v>0</v>
      </c>
      <c r="R34" s="282">
        <f t="shared" si="4"/>
        <v>0</v>
      </c>
      <c r="S34" s="283">
        <f t="shared" si="4"/>
        <v>0</v>
      </c>
      <c r="T34" s="213"/>
      <c r="U34" s="14"/>
      <c r="V34" s="14"/>
      <c r="W34" s="14"/>
      <c r="X34" s="14"/>
      <c r="Y34" s="14"/>
      <c r="Z34" s="14"/>
      <c r="AA34" s="14"/>
      <c r="AB34" s="14"/>
      <c r="AC34" s="14"/>
      <c r="AD34" s="214"/>
      <c r="AE34" s="388"/>
      <c r="AF34" s="389"/>
      <c r="AG34" s="281"/>
      <c r="AH34" s="282"/>
      <c r="AI34" s="282"/>
      <c r="AJ34" s="283"/>
    </row>
    <row r="35" spans="2:36" s="7" customFormat="1" ht="14.85" customHeight="1">
      <c r="B35" s="15"/>
      <c r="C35" s="10"/>
      <c r="D35" s="10"/>
      <c r="E35" s="10"/>
      <c r="F35" s="10" t="s">
        <v>33</v>
      </c>
      <c r="G35" s="10"/>
      <c r="H35" s="10"/>
      <c r="I35" s="9"/>
      <c r="J35" s="9"/>
      <c r="K35" s="9"/>
      <c r="L35" s="9"/>
      <c r="M35" s="9"/>
      <c r="N35" s="388">
        <f>単体BS!N33</f>
        <v>0</v>
      </c>
      <c r="O35" s="493"/>
      <c r="P35" s="304">
        <f t="shared" si="4"/>
        <v>0</v>
      </c>
      <c r="Q35" s="282">
        <f t="shared" si="4"/>
        <v>0</v>
      </c>
      <c r="R35" s="282">
        <f t="shared" si="4"/>
        <v>0</v>
      </c>
      <c r="S35" s="283">
        <f t="shared" si="4"/>
        <v>0</v>
      </c>
      <c r="T35" s="213"/>
      <c r="U35" s="14"/>
      <c r="V35" s="14"/>
      <c r="W35" s="14"/>
      <c r="X35" s="14"/>
      <c r="Y35" s="14"/>
      <c r="Z35" s="14"/>
      <c r="AA35" s="14"/>
      <c r="AB35" s="14"/>
      <c r="AC35" s="14"/>
      <c r="AD35" s="214"/>
      <c r="AE35" s="388"/>
      <c r="AF35" s="389"/>
      <c r="AG35" s="281"/>
      <c r="AH35" s="282"/>
      <c r="AI35" s="282"/>
      <c r="AJ35" s="283"/>
    </row>
    <row r="36" spans="2:36" s="7" customFormat="1" ht="14.85" customHeight="1">
      <c r="B36" s="15"/>
      <c r="C36" s="10"/>
      <c r="D36" s="10"/>
      <c r="E36" s="10" t="s">
        <v>40</v>
      </c>
      <c r="F36" s="26"/>
      <c r="G36" s="26"/>
      <c r="H36" s="26"/>
      <c r="I36" s="27"/>
      <c r="J36" s="27"/>
      <c r="K36" s="27"/>
      <c r="L36" s="27"/>
      <c r="M36" s="27"/>
      <c r="N36" s="388">
        <f>単体BS!N34</f>
        <v>25353000</v>
      </c>
      <c r="O36" s="493"/>
      <c r="P36" s="304">
        <f t="shared" si="4"/>
        <v>0</v>
      </c>
      <c r="Q36" s="282">
        <f t="shared" si="4"/>
        <v>0</v>
      </c>
      <c r="R36" s="282">
        <f t="shared" si="4"/>
        <v>0</v>
      </c>
      <c r="S36" s="283">
        <f t="shared" si="4"/>
        <v>0</v>
      </c>
      <c r="T36" s="213"/>
      <c r="U36" s="14"/>
      <c r="V36" s="14"/>
      <c r="W36" s="14"/>
      <c r="X36" s="14"/>
      <c r="Y36" s="14"/>
      <c r="Z36" s="14"/>
      <c r="AA36" s="14"/>
      <c r="AB36" s="14"/>
      <c r="AC36" s="14"/>
      <c r="AD36" s="214"/>
      <c r="AE36" s="388"/>
      <c r="AF36" s="389"/>
      <c r="AG36" s="281"/>
      <c r="AH36" s="282"/>
      <c r="AI36" s="282"/>
      <c r="AJ36" s="283"/>
    </row>
    <row r="37" spans="2:36" s="7" customFormat="1" ht="14.85" customHeight="1">
      <c r="B37" s="15"/>
      <c r="C37" s="10"/>
      <c r="D37" s="10"/>
      <c r="E37" s="10" t="s">
        <v>41</v>
      </c>
      <c r="F37" s="26"/>
      <c r="G37" s="26"/>
      <c r="H37" s="26"/>
      <c r="I37" s="27"/>
      <c r="J37" s="27"/>
      <c r="K37" s="27"/>
      <c r="L37" s="27"/>
      <c r="M37" s="27"/>
      <c r="N37" s="388">
        <f>単体BS!N35</f>
        <v>-24704992</v>
      </c>
      <c r="O37" s="493"/>
      <c r="P37" s="304">
        <f t="shared" si="4"/>
        <v>0</v>
      </c>
      <c r="Q37" s="282">
        <f t="shared" si="4"/>
        <v>0</v>
      </c>
      <c r="R37" s="282">
        <f t="shared" si="4"/>
        <v>0</v>
      </c>
      <c r="S37" s="283">
        <f t="shared" si="4"/>
        <v>0</v>
      </c>
      <c r="T37" s="213"/>
      <c r="U37" s="14"/>
      <c r="V37" s="14"/>
      <c r="W37" s="14"/>
      <c r="X37" s="14"/>
      <c r="Y37" s="14"/>
      <c r="Z37" s="14"/>
      <c r="AA37" s="14"/>
      <c r="AB37" s="14"/>
      <c r="AC37" s="14"/>
      <c r="AD37" s="214"/>
      <c r="AE37" s="388"/>
      <c r="AF37" s="389"/>
      <c r="AG37" s="281"/>
      <c r="AH37" s="282"/>
      <c r="AI37" s="282"/>
      <c r="AJ37" s="283"/>
    </row>
    <row r="38" spans="2:36" s="7" customFormat="1" ht="14.85" customHeight="1">
      <c r="B38" s="15"/>
      <c r="C38" s="10"/>
      <c r="D38" s="10" t="s">
        <v>42</v>
      </c>
      <c r="E38" s="10"/>
      <c r="F38" s="26"/>
      <c r="G38" s="26"/>
      <c r="H38" s="26"/>
      <c r="I38" s="27"/>
      <c r="J38" s="27"/>
      <c r="K38" s="27"/>
      <c r="L38" s="27"/>
      <c r="M38" s="27"/>
      <c r="N38" s="388">
        <f>単体BS!N36</f>
        <v>0</v>
      </c>
      <c r="O38" s="493"/>
      <c r="P38" s="304">
        <f t="shared" si="4"/>
        <v>0</v>
      </c>
      <c r="Q38" s="282">
        <f t="shared" si="4"/>
        <v>0</v>
      </c>
      <c r="R38" s="282">
        <f t="shared" si="4"/>
        <v>0</v>
      </c>
      <c r="S38" s="283">
        <f t="shared" si="4"/>
        <v>0</v>
      </c>
      <c r="T38" s="213"/>
      <c r="U38" s="14"/>
      <c r="V38" s="14"/>
      <c r="W38" s="14"/>
      <c r="X38" s="14"/>
      <c r="Y38" s="14"/>
      <c r="Z38" s="14"/>
      <c r="AA38" s="14"/>
      <c r="AB38" s="14"/>
      <c r="AC38" s="14"/>
      <c r="AD38" s="214"/>
      <c r="AE38" s="388"/>
      <c r="AF38" s="389"/>
      <c r="AG38" s="281"/>
      <c r="AH38" s="282"/>
      <c r="AI38" s="282"/>
      <c r="AJ38" s="283"/>
    </row>
    <row r="39" spans="2:36" s="7" customFormat="1" ht="14.85" customHeight="1">
      <c r="B39" s="15"/>
      <c r="C39" s="10"/>
      <c r="D39" s="10"/>
      <c r="E39" s="10" t="s">
        <v>43</v>
      </c>
      <c r="F39" s="10"/>
      <c r="G39" s="10"/>
      <c r="H39" s="10"/>
      <c r="I39" s="9"/>
      <c r="J39" s="9"/>
      <c r="K39" s="9"/>
      <c r="L39" s="9"/>
      <c r="M39" s="9"/>
      <c r="N39" s="388">
        <f>単体BS!N37</f>
        <v>0</v>
      </c>
      <c r="O39" s="493"/>
      <c r="P39" s="304">
        <f t="shared" si="4"/>
        <v>0</v>
      </c>
      <c r="Q39" s="282">
        <f t="shared" si="4"/>
        <v>0</v>
      </c>
      <c r="R39" s="282">
        <f t="shared" si="4"/>
        <v>0</v>
      </c>
      <c r="S39" s="283">
        <f t="shared" si="4"/>
        <v>0</v>
      </c>
      <c r="T39" s="213"/>
      <c r="U39" s="14"/>
      <c r="V39" s="14"/>
      <c r="W39" s="14"/>
      <c r="X39" s="14"/>
      <c r="Y39" s="14"/>
      <c r="Z39" s="14"/>
      <c r="AA39" s="14"/>
      <c r="AB39" s="14"/>
      <c r="AC39" s="14"/>
      <c r="AD39" s="214"/>
      <c r="AE39" s="388"/>
      <c r="AF39" s="389"/>
      <c r="AG39" s="281"/>
      <c r="AH39" s="282"/>
      <c r="AI39" s="282"/>
      <c r="AJ39" s="283"/>
    </row>
    <row r="40" spans="2:36" s="7" customFormat="1" ht="14.85" customHeight="1">
      <c r="B40" s="15"/>
      <c r="C40" s="10"/>
      <c r="D40" s="10"/>
      <c r="E40" s="10" t="s">
        <v>241</v>
      </c>
      <c r="F40" s="10"/>
      <c r="G40" s="10"/>
      <c r="H40" s="10"/>
      <c r="I40" s="9"/>
      <c r="J40" s="9"/>
      <c r="K40" s="9"/>
      <c r="L40" s="9"/>
      <c r="M40" s="9"/>
      <c r="N40" s="388">
        <f>単体BS!N38</f>
        <v>0</v>
      </c>
      <c r="O40" s="493"/>
      <c r="P40" s="304">
        <f t="shared" si="4"/>
        <v>0</v>
      </c>
      <c r="Q40" s="282">
        <f t="shared" si="4"/>
        <v>0</v>
      </c>
      <c r="R40" s="282">
        <f t="shared" si="4"/>
        <v>0</v>
      </c>
      <c r="S40" s="283">
        <f t="shared" si="4"/>
        <v>0</v>
      </c>
      <c r="T40" s="213"/>
      <c r="U40" s="14"/>
      <c r="V40" s="14"/>
      <c r="W40" s="14"/>
      <c r="X40" s="14"/>
      <c r="Y40" s="14"/>
      <c r="Z40" s="14"/>
      <c r="AA40" s="14"/>
      <c r="AB40" s="14"/>
      <c r="AC40" s="14"/>
      <c r="AD40" s="214"/>
      <c r="AE40" s="388"/>
      <c r="AF40" s="389"/>
      <c r="AG40" s="281"/>
      <c r="AH40" s="282"/>
      <c r="AI40" s="282"/>
      <c r="AJ40" s="283"/>
    </row>
    <row r="41" spans="2:36" s="7" customFormat="1" ht="14.85" customHeight="1">
      <c r="B41" s="15"/>
      <c r="C41" s="10"/>
      <c r="D41" s="10" t="s">
        <v>44</v>
      </c>
      <c r="E41" s="10"/>
      <c r="F41" s="10"/>
      <c r="G41" s="10"/>
      <c r="H41" s="10"/>
      <c r="I41" s="10"/>
      <c r="J41" s="9"/>
      <c r="K41" s="9"/>
      <c r="L41" s="9"/>
      <c r="M41" s="9"/>
      <c r="N41" s="388">
        <f>単体BS!N39</f>
        <v>3748855</v>
      </c>
      <c r="O41" s="493"/>
      <c r="P41" s="304">
        <f t="shared" si="4"/>
        <v>0</v>
      </c>
      <c r="Q41" s="282">
        <f t="shared" si="4"/>
        <v>0</v>
      </c>
      <c r="R41" s="282">
        <f t="shared" si="4"/>
        <v>0</v>
      </c>
      <c r="S41" s="283">
        <f t="shared" si="4"/>
        <v>0</v>
      </c>
      <c r="T41" s="213"/>
      <c r="U41" s="14"/>
      <c r="V41" s="14"/>
      <c r="W41" s="14"/>
      <c r="X41" s="14"/>
      <c r="Y41" s="14"/>
      <c r="Z41" s="14"/>
      <c r="AA41" s="14"/>
      <c r="AB41" s="14"/>
      <c r="AC41" s="14"/>
      <c r="AD41" s="214"/>
      <c r="AE41" s="388"/>
      <c r="AF41" s="389"/>
      <c r="AG41" s="281"/>
      <c r="AH41" s="282"/>
      <c r="AI41" s="282"/>
      <c r="AJ41" s="283"/>
    </row>
    <row r="42" spans="2:36" s="7" customFormat="1" ht="14.85" customHeight="1">
      <c r="B42" s="15"/>
      <c r="C42" s="10"/>
      <c r="D42" s="10"/>
      <c r="E42" s="10" t="s">
        <v>45</v>
      </c>
      <c r="F42" s="10"/>
      <c r="G42" s="10"/>
      <c r="H42" s="10"/>
      <c r="I42" s="10"/>
      <c r="J42" s="9"/>
      <c r="K42" s="9"/>
      <c r="L42" s="9"/>
      <c r="M42" s="9"/>
      <c r="N42" s="388">
        <f>単体BS!N40</f>
        <v>0</v>
      </c>
      <c r="O42" s="493"/>
      <c r="P42" s="304">
        <f t="shared" si="4"/>
        <v>0</v>
      </c>
      <c r="Q42" s="282">
        <f t="shared" si="4"/>
        <v>0</v>
      </c>
      <c r="R42" s="282">
        <f t="shared" si="4"/>
        <v>0</v>
      </c>
      <c r="S42" s="283">
        <f t="shared" si="4"/>
        <v>0</v>
      </c>
      <c r="T42" s="213"/>
      <c r="U42" s="14"/>
      <c r="V42" s="14"/>
      <c r="W42" s="14"/>
      <c r="X42" s="14"/>
      <c r="Y42" s="14"/>
      <c r="Z42" s="14"/>
      <c r="AA42" s="14"/>
      <c r="AB42" s="14"/>
      <c r="AC42" s="14"/>
      <c r="AD42" s="214"/>
      <c r="AE42" s="388"/>
      <c r="AF42" s="389"/>
      <c r="AG42" s="281"/>
      <c r="AH42" s="282"/>
      <c r="AI42" s="282"/>
      <c r="AJ42" s="283"/>
    </row>
    <row r="43" spans="2:36" s="7" customFormat="1" ht="14.85" customHeight="1">
      <c r="B43" s="15"/>
      <c r="C43" s="10"/>
      <c r="D43" s="10"/>
      <c r="E43" s="10"/>
      <c r="F43" s="16" t="s">
        <v>46</v>
      </c>
      <c r="G43" s="10"/>
      <c r="H43" s="10"/>
      <c r="I43" s="10"/>
      <c r="J43" s="9"/>
      <c r="K43" s="9"/>
      <c r="L43" s="9"/>
      <c r="M43" s="9"/>
      <c r="N43" s="388">
        <f>単体BS!N41</f>
        <v>0</v>
      </c>
      <c r="O43" s="493"/>
      <c r="P43" s="304">
        <f t="shared" si="4"/>
        <v>0</v>
      </c>
      <c r="Q43" s="282">
        <f t="shared" si="4"/>
        <v>0</v>
      </c>
      <c r="R43" s="282">
        <f t="shared" si="4"/>
        <v>0</v>
      </c>
      <c r="S43" s="283">
        <f t="shared" si="4"/>
        <v>0</v>
      </c>
      <c r="T43" s="213"/>
      <c r="U43" s="14"/>
      <c r="V43" s="14"/>
      <c r="W43" s="14"/>
      <c r="X43" s="14"/>
      <c r="Y43" s="14"/>
      <c r="Z43" s="14"/>
      <c r="AA43" s="14"/>
      <c r="AB43" s="14"/>
      <c r="AC43" s="14"/>
      <c r="AD43" s="214"/>
      <c r="AE43" s="388"/>
      <c r="AF43" s="389"/>
      <c r="AG43" s="281"/>
      <c r="AH43" s="282"/>
      <c r="AI43" s="282"/>
      <c r="AJ43" s="283"/>
    </row>
    <row r="44" spans="2:36" s="7" customFormat="1" ht="14.85" customHeight="1">
      <c r="B44" s="15"/>
      <c r="C44" s="10"/>
      <c r="D44" s="10"/>
      <c r="E44" s="10"/>
      <c r="F44" s="16" t="s">
        <v>47</v>
      </c>
      <c r="G44" s="10"/>
      <c r="H44" s="10"/>
      <c r="I44" s="10"/>
      <c r="J44" s="9"/>
      <c r="K44" s="9"/>
      <c r="L44" s="9"/>
      <c r="M44" s="9"/>
      <c r="N44" s="388">
        <f>単体BS!N42</f>
        <v>0</v>
      </c>
      <c r="O44" s="493"/>
      <c r="P44" s="304">
        <f t="shared" si="4"/>
        <v>0</v>
      </c>
      <c r="Q44" s="282">
        <f t="shared" si="4"/>
        <v>0</v>
      </c>
      <c r="R44" s="282">
        <f t="shared" si="4"/>
        <v>0</v>
      </c>
      <c r="S44" s="283">
        <f t="shared" si="4"/>
        <v>0</v>
      </c>
      <c r="T44" s="213"/>
      <c r="U44" s="14"/>
      <c r="V44" s="14"/>
      <c r="W44" s="14"/>
      <c r="X44" s="14"/>
      <c r="Y44" s="14"/>
      <c r="Z44" s="14"/>
      <c r="AA44" s="14"/>
      <c r="AB44" s="14"/>
      <c r="AC44" s="14"/>
      <c r="AD44" s="214"/>
      <c r="AE44" s="388"/>
      <c r="AF44" s="389"/>
      <c r="AG44" s="281"/>
      <c r="AH44" s="282"/>
      <c r="AI44" s="282"/>
      <c r="AJ44" s="283"/>
    </row>
    <row r="45" spans="2:36" s="7" customFormat="1" ht="14.85" customHeight="1">
      <c r="B45" s="15"/>
      <c r="C45" s="10"/>
      <c r="D45" s="10"/>
      <c r="E45" s="10"/>
      <c r="F45" s="16" t="s">
        <v>17</v>
      </c>
      <c r="G45" s="10"/>
      <c r="H45" s="10"/>
      <c r="I45" s="10"/>
      <c r="J45" s="9"/>
      <c r="K45" s="9"/>
      <c r="L45" s="9"/>
      <c r="M45" s="9"/>
      <c r="N45" s="388">
        <f>単体BS!N43</f>
        <v>0</v>
      </c>
      <c r="O45" s="493"/>
      <c r="P45" s="304">
        <f t="shared" si="4"/>
        <v>0</v>
      </c>
      <c r="Q45" s="282">
        <f t="shared" si="4"/>
        <v>0</v>
      </c>
      <c r="R45" s="282">
        <f t="shared" si="4"/>
        <v>0</v>
      </c>
      <c r="S45" s="283">
        <f t="shared" si="4"/>
        <v>0</v>
      </c>
      <c r="T45" s="213"/>
      <c r="U45" s="14"/>
      <c r="V45" s="14"/>
      <c r="W45" s="14"/>
      <c r="X45" s="14"/>
      <c r="Y45" s="14"/>
      <c r="Z45" s="14"/>
      <c r="AA45" s="14"/>
      <c r="AB45" s="14"/>
      <c r="AC45" s="14"/>
      <c r="AD45" s="214"/>
      <c r="AE45" s="370"/>
      <c r="AF45" s="371"/>
      <c r="AG45" s="281"/>
      <c r="AH45" s="282"/>
      <c r="AI45" s="282"/>
      <c r="AJ45" s="283"/>
    </row>
    <row r="46" spans="2:36" s="7" customFormat="1" ht="14.85" customHeight="1">
      <c r="B46" s="15"/>
      <c r="C46" s="10"/>
      <c r="D46" s="10"/>
      <c r="E46" s="10" t="s">
        <v>237</v>
      </c>
      <c r="F46" s="10"/>
      <c r="G46" s="10"/>
      <c r="H46" s="10"/>
      <c r="I46" s="9"/>
      <c r="J46" s="9"/>
      <c r="K46" s="9"/>
      <c r="L46" s="9"/>
      <c r="M46" s="9"/>
      <c r="N46" s="388">
        <f>単体BS!N44</f>
        <v>0</v>
      </c>
      <c r="O46" s="493"/>
      <c r="P46" s="304">
        <f t="shared" si="4"/>
        <v>0</v>
      </c>
      <c r="Q46" s="282">
        <f t="shared" si="4"/>
        <v>0</v>
      </c>
      <c r="R46" s="282">
        <f t="shared" si="4"/>
        <v>0</v>
      </c>
      <c r="S46" s="283">
        <f t="shared" si="4"/>
        <v>0</v>
      </c>
      <c r="T46" s="213"/>
      <c r="U46" s="14"/>
      <c r="V46" s="14"/>
      <c r="W46" s="14"/>
      <c r="X46" s="14"/>
      <c r="Y46" s="14"/>
      <c r="Z46" s="14"/>
      <c r="AA46" s="14"/>
      <c r="AB46" s="14"/>
      <c r="AC46" s="14"/>
      <c r="AD46" s="214"/>
      <c r="AE46" s="370"/>
      <c r="AF46" s="371"/>
      <c r="AG46" s="281"/>
      <c r="AH46" s="282"/>
      <c r="AI46" s="282"/>
      <c r="AJ46" s="283"/>
    </row>
    <row r="47" spans="2:36" s="7" customFormat="1" ht="14.85" customHeight="1">
      <c r="B47" s="15"/>
      <c r="C47" s="10"/>
      <c r="D47" s="10"/>
      <c r="E47" s="10" t="s">
        <v>48</v>
      </c>
      <c r="F47" s="10"/>
      <c r="G47" s="10"/>
      <c r="H47" s="10"/>
      <c r="I47" s="9"/>
      <c r="J47" s="9"/>
      <c r="K47" s="9"/>
      <c r="L47" s="9"/>
      <c r="M47" s="9"/>
      <c r="N47" s="388">
        <f>単体BS!N45</f>
        <v>0</v>
      </c>
      <c r="O47" s="493"/>
      <c r="P47" s="304">
        <f t="shared" si="4"/>
        <v>0</v>
      </c>
      <c r="Q47" s="282">
        <f t="shared" si="4"/>
        <v>0</v>
      </c>
      <c r="R47" s="282">
        <f t="shared" si="4"/>
        <v>0</v>
      </c>
      <c r="S47" s="283">
        <f t="shared" si="4"/>
        <v>0</v>
      </c>
      <c r="T47" s="213"/>
      <c r="U47" s="14"/>
      <c r="V47" s="14"/>
      <c r="W47" s="14"/>
      <c r="X47" s="14"/>
      <c r="Y47" s="14"/>
      <c r="Z47" s="14"/>
      <c r="AA47" s="14"/>
      <c r="AB47" s="14"/>
      <c r="AC47" s="14"/>
      <c r="AD47" s="214"/>
      <c r="AE47" s="370"/>
      <c r="AF47" s="371"/>
      <c r="AG47" s="281"/>
      <c r="AH47" s="282"/>
      <c r="AI47" s="282"/>
      <c r="AJ47" s="283"/>
    </row>
    <row r="48" spans="2:36" s="7" customFormat="1" ht="14.85" customHeight="1">
      <c r="B48" s="15"/>
      <c r="C48" s="10"/>
      <c r="D48" s="10"/>
      <c r="E48" s="10" t="s">
        <v>49</v>
      </c>
      <c r="F48" s="10"/>
      <c r="G48" s="10"/>
      <c r="H48" s="10"/>
      <c r="I48" s="9"/>
      <c r="J48" s="9"/>
      <c r="K48" s="9"/>
      <c r="L48" s="9"/>
      <c r="M48" s="9"/>
      <c r="N48" s="388">
        <f>単体BS!N46</f>
        <v>0</v>
      </c>
      <c r="O48" s="493"/>
      <c r="P48" s="304">
        <f t="shared" si="4"/>
        <v>0</v>
      </c>
      <c r="Q48" s="282">
        <f t="shared" si="4"/>
        <v>0</v>
      </c>
      <c r="R48" s="282">
        <f t="shared" si="4"/>
        <v>0</v>
      </c>
      <c r="S48" s="283">
        <f t="shared" si="4"/>
        <v>0</v>
      </c>
      <c r="T48" s="213"/>
      <c r="U48" s="14"/>
      <c r="V48" s="14"/>
      <c r="W48" s="14"/>
      <c r="X48" s="14"/>
      <c r="Y48" s="14"/>
      <c r="Z48" s="14"/>
      <c r="AA48" s="14"/>
      <c r="AB48" s="14"/>
      <c r="AC48" s="14"/>
      <c r="AD48" s="214"/>
      <c r="AE48" s="388"/>
      <c r="AF48" s="389"/>
      <c r="AG48" s="281"/>
      <c r="AH48" s="282"/>
      <c r="AI48" s="282"/>
      <c r="AJ48" s="283"/>
    </row>
    <row r="49" spans="2:36" s="7" customFormat="1" ht="14.85" customHeight="1">
      <c r="B49" s="15"/>
      <c r="C49" s="10"/>
      <c r="D49" s="10"/>
      <c r="E49" s="10" t="s">
        <v>50</v>
      </c>
      <c r="F49" s="10"/>
      <c r="G49" s="10"/>
      <c r="H49" s="10"/>
      <c r="I49" s="9"/>
      <c r="J49" s="9"/>
      <c r="K49" s="9"/>
      <c r="L49" s="9"/>
      <c r="M49" s="9"/>
      <c r="N49" s="388">
        <f>単体BS!N47</f>
        <v>3748855</v>
      </c>
      <c r="O49" s="493"/>
      <c r="P49" s="304">
        <f t="shared" ref="P49:S64" si="5">$N49*P$7</f>
        <v>0</v>
      </c>
      <c r="Q49" s="282">
        <f t="shared" si="5"/>
        <v>0</v>
      </c>
      <c r="R49" s="282">
        <f t="shared" si="5"/>
        <v>0</v>
      </c>
      <c r="S49" s="283">
        <f t="shared" si="5"/>
        <v>0</v>
      </c>
      <c r="T49" s="213"/>
      <c r="U49" s="14"/>
      <c r="V49" s="14"/>
      <c r="W49" s="14"/>
      <c r="X49" s="14"/>
      <c r="Y49" s="14"/>
      <c r="Z49" s="14"/>
      <c r="AA49" s="14"/>
      <c r="AB49" s="14"/>
      <c r="AC49" s="14"/>
      <c r="AD49" s="214"/>
      <c r="AE49" s="370"/>
      <c r="AF49" s="371"/>
      <c r="AG49" s="281"/>
      <c r="AH49" s="282"/>
      <c r="AI49" s="282"/>
      <c r="AJ49" s="283"/>
    </row>
    <row r="50" spans="2:36" s="7" customFormat="1" ht="14.85" customHeight="1">
      <c r="B50" s="15"/>
      <c r="C50" s="10"/>
      <c r="D50" s="10"/>
      <c r="E50" s="10"/>
      <c r="F50" s="16" t="s">
        <v>51</v>
      </c>
      <c r="G50" s="10"/>
      <c r="H50" s="10"/>
      <c r="I50" s="9"/>
      <c r="J50" s="9"/>
      <c r="K50" s="9"/>
      <c r="L50" s="9"/>
      <c r="M50" s="9"/>
      <c r="N50" s="388">
        <f>単体BS!N48</f>
        <v>0</v>
      </c>
      <c r="O50" s="493"/>
      <c r="P50" s="304">
        <f t="shared" si="5"/>
        <v>0</v>
      </c>
      <c r="Q50" s="282">
        <f t="shared" si="5"/>
        <v>0</v>
      </c>
      <c r="R50" s="282">
        <f t="shared" si="5"/>
        <v>0</v>
      </c>
      <c r="S50" s="283">
        <f t="shared" si="5"/>
        <v>0</v>
      </c>
      <c r="T50" s="213"/>
      <c r="U50" s="14"/>
      <c r="V50" s="14"/>
      <c r="W50" s="14"/>
      <c r="X50" s="14"/>
      <c r="Y50" s="14"/>
      <c r="Z50" s="14"/>
      <c r="AA50" s="14"/>
      <c r="AB50" s="14"/>
      <c r="AC50" s="14"/>
      <c r="AD50" s="214"/>
      <c r="AE50" s="388"/>
      <c r="AF50" s="389"/>
      <c r="AG50" s="281"/>
      <c r="AH50" s="282"/>
      <c r="AI50" s="282"/>
      <c r="AJ50" s="283"/>
    </row>
    <row r="51" spans="2:36" s="7" customFormat="1" ht="14.85" customHeight="1">
      <c r="B51" s="15"/>
      <c r="C51" s="9"/>
      <c r="D51" s="10"/>
      <c r="E51" s="10"/>
      <c r="F51" s="10" t="s">
        <v>39</v>
      </c>
      <c r="G51" s="10"/>
      <c r="H51" s="10"/>
      <c r="I51" s="9"/>
      <c r="J51" s="9"/>
      <c r="K51" s="9"/>
      <c r="L51" s="9"/>
      <c r="M51" s="9"/>
      <c r="N51" s="388">
        <f>単体BS!N49</f>
        <v>3748855</v>
      </c>
      <c r="O51" s="493"/>
      <c r="P51" s="304">
        <f t="shared" si="5"/>
        <v>0</v>
      </c>
      <c r="Q51" s="282">
        <f t="shared" si="5"/>
        <v>0</v>
      </c>
      <c r="R51" s="282">
        <f t="shared" si="5"/>
        <v>0</v>
      </c>
      <c r="S51" s="283">
        <f t="shared" si="5"/>
        <v>0</v>
      </c>
      <c r="T51" s="213"/>
      <c r="U51" s="14"/>
      <c r="V51" s="14"/>
      <c r="W51" s="14"/>
      <c r="X51" s="14"/>
      <c r="Y51" s="14"/>
      <c r="Z51" s="14"/>
      <c r="AA51" s="14"/>
      <c r="AB51" s="14"/>
      <c r="AC51" s="14"/>
      <c r="AD51" s="214"/>
      <c r="AE51" s="388"/>
      <c r="AF51" s="389"/>
      <c r="AG51" s="281"/>
      <c r="AH51" s="282"/>
      <c r="AI51" s="282"/>
      <c r="AJ51" s="283"/>
    </row>
    <row r="52" spans="2:36" s="7" customFormat="1" ht="14.85" customHeight="1">
      <c r="B52" s="15"/>
      <c r="C52" s="9"/>
      <c r="D52" s="10"/>
      <c r="E52" s="10" t="s">
        <v>17</v>
      </c>
      <c r="F52" s="10"/>
      <c r="G52" s="10"/>
      <c r="H52" s="10"/>
      <c r="I52" s="9"/>
      <c r="J52" s="9"/>
      <c r="K52" s="9"/>
      <c r="L52" s="9"/>
      <c r="M52" s="9"/>
      <c r="N52" s="388">
        <f>単体BS!N50</f>
        <v>0</v>
      </c>
      <c r="O52" s="493"/>
      <c r="P52" s="304">
        <f t="shared" si="5"/>
        <v>0</v>
      </c>
      <c r="Q52" s="282">
        <f t="shared" si="5"/>
        <v>0</v>
      </c>
      <c r="R52" s="282">
        <f t="shared" si="5"/>
        <v>0</v>
      </c>
      <c r="S52" s="283">
        <f t="shared" si="5"/>
        <v>0</v>
      </c>
      <c r="T52" s="213"/>
      <c r="U52" s="14"/>
      <c r="V52" s="14"/>
      <c r="W52" s="14"/>
      <c r="X52" s="14"/>
      <c r="Y52" s="14"/>
      <c r="Z52" s="14"/>
      <c r="AA52" s="14"/>
      <c r="AB52" s="14"/>
      <c r="AC52" s="14"/>
      <c r="AD52" s="214"/>
      <c r="AE52" s="388"/>
      <c r="AF52" s="389"/>
      <c r="AG52" s="281"/>
      <c r="AH52" s="282"/>
      <c r="AI52" s="282"/>
      <c r="AJ52" s="283"/>
    </row>
    <row r="53" spans="2:36" s="7" customFormat="1" ht="14.85" customHeight="1">
      <c r="B53" s="15"/>
      <c r="C53" s="9"/>
      <c r="D53" s="10"/>
      <c r="E53" s="16" t="s">
        <v>52</v>
      </c>
      <c r="F53" s="10"/>
      <c r="G53" s="10"/>
      <c r="H53" s="10"/>
      <c r="I53" s="9"/>
      <c r="J53" s="9"/>
      <c r="K53" s="9"/>
      <c r="L53" s="9"/>
      <c r="M53" s="9"/>
      <c r="N53" s="388">
        <f>単体BS!N51</f>
        <v>0</v>
      </c>
      <c r="O53" s="493"/>
      <c r="P53" s="304">
        <f t="shared" si="5"/>
        <v>0</v>
      </c>
      <c r="Q53" s="282">
        <f t="shared" si="5"/>
        <v>0</v>
      </c>
      <c r="R53" s="282">
        <f t="shared" si="5"/>
        <v>0</v>
      </c>
      <c r="S53" s="283">
        <f t="shared" si="5"/>
        <v>0</v>
      </c>
      <c r="T53" s="213"/>
      <c r="U53" s="14"/>
      <c r="V53" s="14"/>
      <c r="W53" s="14"/>
      <c r="X53" s="14"/>
      <c r="Y53" s="14"/>
      <c r="Z53" s="14"/>
      <c r="AA53" s="14"/>
      <c r="AB53" s="14"/>
      <c r="AC53" s="14"/>
      <c r="AD53" s="214"/>
      <c r="AE53" s="388"/>
      <c r="AF53" s="389"/>
      <c r="AG53" s="281"/>
      <c r="AH53" s="282"/>
      <c r="AI53" s="282"/>
      <c r="AJ53" s="283"/>
    </row>
    <row r="54" spans="2:36" s="7" customFormat="1" ht="14.85" customHeight="1">
      <c r="B54" s="15"/>
      <c r="C54" s="9" t="s">
        <v>53</v>
      </c>
      <c r="D54" s="10"/>
      <c r="E54" s="11"/>
      <c r="F54" s="11"/>
      <c r="G54" s="11"/>
      <c r="H54" s="9"/>
      <c r="I54" s="9"/>
      <c r="J54" s="9"/>
      <c r="K54" s="9"/>
      <c r="L54" s="9"/>
      <c r="M54" s="9"/>
      <c r="N54" s="388">
        <f>単体BS!N52</f>
        <v>623595</v>
      </c>
      <c r="O54" s="493"/>
      <c r="P54" s="304">
        <f t="shared" si="5"/>
        <v>0</v>
      </c>
      <c r="Q54" s="282">
        <f t="shared" si="5"/>
        <v>0</v>
      </c>
      <c r="R54" s="282">
        <f t="shared" si="5"/>
        <v>0</v>
      </c>
      <c r="S54" s="283">
        <f t="shared" si="5"/>
        <v>0</v>
      </c>
      <c r="T54" s="213"/>
      <c r="U54" s="14"/>
      <c r="V54" s="14"/>
      <c r="W54" s="14"/>
      <c r="X54" s="14"/>
      <c r="Y54" s="14"/>
      <c r="Z54" s="14"/>
      <c r="AA54" s="14"/>
      <c r="AB54" s="14"/>
      <c r="AC54" s="14"/>
      <c r="AD54" s="214"/>
      <c r="AE54" s="388"/>
      <c r="AF54" s="389"/>
      <c r="AG54" s="281"/>
      <c r="AH54" s="282"/>
      <c r="AI54" s="282"/>
      <c r="AJ54" s="283"/>
    </row>
    <row r="55" spans="2:36" s="7" customFormat="1" ht="14.85" customHeight="1">
      <c r="B55" s="15"/>
      <c r="C55" s="9"/>
      <c r="D55" s="10" t="s">
        <v>54</v>
      </c>
      <c r="E55" s="11"/>
      <c r="F55" s="11"/>
      <c r="G55" s="11"/>
      <c r="H55" s="9"/>
      <c r="I55" s="9"/>
      <c r="J55" s="9"/>
      <c r="K55" s="9"/>
      <c r="L55" s="9"/>
      <c r="M55" s="9"/>
      <c r="N55" s="388">
        <f>単体BS!N53</f>
        <v>623595</v>
      </c>
      <c r="O55" s="493"/>
      <c r="P55" s="304">
        <f t="shared" si="5"/>
        <v>0</v>
      </c>
      <c r="Q55" s="282">
        <f t="shared" si="5"/>
        <v>0</v>
      </c>
      <c r="R55" s="282">
        <f t="shared" si="5"/>
        <v>0</v>
      </c>
      <c r="S55" s="283">
        <f t="shared" si="5"/>
        <v>0</v>
      </c>
      <c r="T55" s="213"/>
      <c r="U55" s="14"/>
      <c r="V55" s="14"/>
      <c r="W55" s="14"/>
      <c r="X55" s="14"/>
      <c r="Y55" s="14"/>
      <c r="Z55" s="14"/>
      <c r="AA55" s="14"/>
      <c r="AB55" s="14"/>
      <c r="AC55" s="14"/>
      <c r="AD55" s="214"/>
      <c r="AE55" s="370"/>
      <c r="AF55" s="371"/>
      <c r="AG55" s="281"/>
      <c r="AH55" s="282"/>
      <c r="AI55" s="282"/>
      <c r="AJ55" s="283"/>
    </row>
    <row r="56" spans="2:36" s="7" customFormat="1" ht="14.85" customHeight="1">
      <c r="B56" s="15"/>
      <c r="C56" s="9"/>
      <c r="D56" s="16" t="s">
        <v>55</v>
      </c>
      <c r="E56" s="10"/>
      <c r="F56" s="26"/>
      <c r="G56" s="23"/>
      <c r="H56" s="23"/>
      <c r="I56" s="24"/>
      <c r="J56" s="9"/>
      <c r="K56" s="9"/>
      <c r="L56" s="9"/>
      <c r="M56" s="9"/>
      <c r="N56" s="388">
        <f>単体BS!N54</f>
        <v>0</v>
      </c>
      <c r="O56" s="493"/>
      <c r="P56" s="304">
        <f t="shared" si="5"/>
        <v>0</v>
      </c>
      <c r="Q56" s="282">
        <f t="shared" si="5"/>
        <v>0</v>
      </c>
      <c r="R56" s="282">
        <f t="shared" si="5"/>
        <v>0</v>
      </c>
      <c r="S56" s="283">
        <f t="shared" si="5"/>
        <v>0</v>
      </c>
      <c r="T56" s="213"/>
      <c r="U56" s="14"/>
      <c r="V56" s="14"/>
      <c r="W56" s="14"/>
      <c r="X56" s="14"/>
      <c r="Y56" s="14"/>
      <c r="Z56" s="14"/>
      <c r="AA56" s="14"/>
      <c r="AB56" s="14"/>
      <c r="AC56" s="14"/>
      <c r="AD56" s="214"/>
      <c r="AE56" s="388"/>
      <c r="AF56" s="389"/>
      <c r="AG56" s="281"/>
      <c r="AH56" s="282"/>
      <c r="AI56" s="282"/>
      <c r="AJ56" s="283"/>
    </row>
    <row r="57" spans="2:36" s="7" customFormat="1" ht="14.85" customHeight="1">
      <c r="B57" s="15"/>
      <c r="C57" s="9"/>
      <c r="D57" s="10" t="s">
        <v>56</v>
      </c>
      <c r="E57" s="10"/>
      <c r="F57" s="10"/>
      <c r="G57" s="10"/>
      <c r="H57" s="10"/>
      <c r="I57" s="9"/>
      <c r="J57" s="9"/>
      <c r="K57" s="9"/>
      <c r="L57" s="9"/>
      <c r="M57" s="9"/>
      <c r="N57" s="388">
        <f>単体BS!N55</f>
        <v>0</v>
      </c>
      <c r="O57" s="493"/>
      <c r="P57" s="304">
        <f t="shared" si="5"/>
        <v>0</v>
      </c>
      <c r="Q57" s="282">
        <f t="shared" si="5"/>
        <v>0</v>
      </c>
      <c r="R57" s="282">
        <f t="shared" si="5"/>
        <v>0</v>
      </c>
      <c r="S57" s="283">
        <f t="shared" si="5"/>
        <v>0</v>
      </c>
      <c r="T57" s="213"/>
      <c r="U57" s="14"/>
      <c r="V57" s="14"/>
      <c r="W57" s="14"/>
      <c r="X57" s="14"/>
      <c r="Y57" s="14"/>
      <c r="Z57" s="14"/>
      <c r="AA57" s="14"/>
      <c r="AB57" s="14"/>
      <c r="AC57" s="14"/>
      <c r="AD57" s="214"/>
      <c r="AE57" s="388"/>
      <c r="AF57" s="389"/>
      <c r="AG57" s="281"/>
      <c r="AH57" s="282"/>
      <c r="AI57" s="282"/>
      <c r="AJ57" s="283"/>
    </row>
    <row r="58" spans="2:36" s="7" customFormat="1" ht="14.85" customHeight="1">
      <c r="B58" s="15"/>
      <c r="C58" s="10"/>
      <c r="D58" s="10" t="s">
        <v>50</v>
      </c>
      <c r="E58" s="10"/>
      <c r="F58" s="26"/>
      <c r="G58" s="23"/>
      <c r="H58" s="23"/>
      <c r="I58" s="24"/>
      <c r="J58" s="24"/>
      <c r="K58" s="24"/>
      <c r="L58" s="24"/>
      <c r="M58" s="24"/>
      <c r="N58" s="388">
        <f>単体BS!N56</f>
        <v>0</v>
      </c>
      <c r="O58" s="493"/>
      <c r="P58" s="304">
        <f t="shared" si="5"/>
        <v>0</v>
      </c>
      <c r="Q58" s="282">
        <f t="shared" si="5"/>
        <v>0</v>
      </c>
      <c r="R58" s="282">
        <f t="shared" si="5"/>
        <v>0</v>
      </c>
      <c r="S58" s="283">
        <f t="shared" si="5"/>
        <v>0</v>
      </c>
      <c r="T58" s="213"/>
      <c r="U58" s="14"/>
      <c r="V58" s="14"/>
      <c r="W58" s="14"/>
      <c r="X58" s="14"/>
      <c r="Y58" s="14"/>
      <c r="Z58" s="14"/>
      <c r="AA58" s="14"/>
      <c r="AB58" s="14"/>
      <c r="AC58" s="14"/>
      <c r="AD58" s="214"/>
      <c r="AE58" s="388"/>
      <c r="AF58" s="389"/>
      <c r="AG58" s="281"/>
      <c r="AH58" s="282"/>
      <c r="AI58" s="282"/>
      <c r="AJ58" s="283"/>
    </row>
    <row r="59" spans="2:36" s="7" customFormat="1" ht="14.85" customHeight="1">
      <c r="B59" s="15"/>
      <c r="C59" s="10"/>
      <c r="D59" s="10"/>
      <c r="E59" s="10" t="s">
        <v>57</v>
      </c>
      <c r="F59" s="10"/>
      <c r="G59" s="10"/>
      <c r="H59" s="10"/>
      <c r="I59" s="9"/>
      <c r="J59" s="9"/>
      <c r="K59" s="9"/>
      <c r="L59" s="9"/>
      <c r="M59" s="9"/>
      <c r="N59" s="388">
        <f>単体BS!N57</f>
        <v>0</v>
      </c>
      <c r="O59" s="493"/>
      <c r="P59" s="304">
        <f t="shared" si="5"/>
        <v>0</v>
      </c>
      <c r="Q59" s="282">
        <f t="shared" si="5"/>
        <v>0</v>
      </c>
      <c r="R59" s="282">
        <f t="shared" si="5"/>
        <v>0</v>
      </c>
      <c r="S59" s="283">
        <f t="shared" si="5"/>
        <v>0</v>
      </c>
      <c r="T59" s="213"/>
      <c r="U59" s="14"/>
      <c r="V59" s="14"/>
      <c r="W59" s="14"/>
      <c r="X59" s="14"/>
      <c r="Y59" s="14"/>
      <c r="Z59" s="14"/>
      <c r="AA59" s="14"/>
      <c r="AB59" s="14"/>
      <c r="AC59" s="14"/>
      <c r="AD59" s="214"/>
      <c r="AE59" s="388"/>
      <c r="AF59" s="389"/>
      <c r="AG59" s="281"/>
      <c r="AH59" s="282"/>
      <c r="AI59" s="282"/>
      <c r="AJ59" s="283"/>
    </row>
    <row r="60" spans="2:36" s="7" customFormat="1" ht="14.85" customHeight="1">
      <c r="B60" s="15"/>
      <c r="C60" s="10"/>
      <c r="D60" s="10"/>
      <c r="E60" s="16" t="s">
        <v>51</v>
      </c>
      <c r="F60" s="10"/>
      <c r="G60" s="10"/>
      <c r="H60" s="10"/>
      <c r="I60" s="9"/>
      <c r="J60" s="9"/>
      <c r="K60" s="9"/>
      <c r="L60" s="9"/>
      <c r="M60" s="9"/>
      <c r="N60" s="388">
        <f>単体BS!N58</f>
        <v>0</v>
      </c>
      <c r="O60" s="493"/>
      <c r="P60" s="304">
        <f t="shared" si="5"/>
        <v>0</v>
      </c>
      <c r="Q60" s="282">
        <f t="shared" si="5"/>
        <v>0</v>
      </c>
      <c r="R60" s="282">
        <f t="shared" si="5"/>
        <v>0</v>
      </c>
      <c r="S60" s="283">
        <f t="shared" si="5"/>
        <v>0</v>
      </c>
      <c r="T60" s="213"/>
      <c r="U60" s="14"/>
      <c r="V60" s="14"/>
      <c r="W60" s="14"/>
      <c r="X60" s="14"/>
      <c r="Y60" s="14"/>
      <c r="Z60" s="14"/>
      <c r="AA60" s="14"/>
      <c r="AB60" s="14"/>
      <c r="AC60" s="14"/>
      <c r="AD60" s="214"/>
      <c r="AE60" s="388"/>
      <c r="AF60" s="389"/>
      <c r="AG60" s="281"/>
      <c r="AH60" s="282"/>
      <c r="AI60" s="282"/>
      <c r="AJ60" s="283"/>
    </row>
    <row r="61" spans="2:36" s="7" customFormat="1" ht="14.85" customHeight="1">
      <c r="B61" s="15"/>
      <c r="C61" s="10"/>
      <c r="D61" s="10" t="s">
        <v>58</v>
      </c>
      <c r="E61" s="10"/>
      <c r="F61" s="26"/>
      <c r="G61" s="23"/>
      <c r="H61" s="23"/>
      <c r="I61" s="24"/>
      <c r="J61" s="24"/>
      <c r="K61" s="24"/>
      <c r="L61" s="24"/>
      <c r="M61" s="24"/>
      <c r="N61" s="388">
        <f>単体BS!N59</f>
        <v>0</v>
      </c>
      <c r="O61" s="493"/>
      <c r="P61" s="304">
        <f t="shared" si="5"/>
        <v>0</v>
      </c>
      <c r="Q61" s="282">
        <f t="shared" si="5"/>
        <v>0</v>
      </c>
      <c r="R61" s="282">
        <f t="shared" si="5"/>
        <v>0</v>
      </c>
      <c r="S61" s="283">
        <f t="shared" si="5"/>
        <v>0</v>
      </c>
      <c r="T61" s="213"/>
      <c r="U61" s="14"/>
      <c r="V61" s="14"/>
      <c r="W61" s="14"/>
      <c r="X61" s="14"/>
      <c r="Y61" s="14"/>
      <c r="Z61" s="14"/>
      <c r="AA61" s="14"/>
      <c r="AB61" s="14"/>
      <c r="AC61" s="14"/>
      <c r="AD61" s="214"/>
      <c r="AE61" s="388"/>
      <c r="AF61" s="389"/>
      <c r="AG61" s="281"/>
      <c r="AH61" s="282"/>
      <c r="AI61" s="282"/>
      <c r="AJ61" s="283"/>
    </row>
    <row r="62" spans="2:36" s="7" customFormat="1" ht="14.85" customHeight="1">
      <c r="B62" s="15"/>
      <c r="C62" s="10"/>
      <c r="D62" s="10" t="s">
        <v>39</v>
      </c>
      <c r="E62" s="10"/>
      <c r="F62" s="10"/>
      <c r="G62" s="10"/>
      <c r="H62" s="10"/>
      <c r="I62" s="9"/>
      <c r="J62" s="9"/>
      <c r="K62" s="9"/>
      <c r="L62" s="9"/>
      <c r="M62" s="9"/>
      <c r="N62" s="388">
        <f>単体BS!N60</f>
        <v>0</v>
      </c>
      <c r="O62" s="493"/>
      <c r="P62" s="304">
        <f t="shared" si="5"/>
        <v>0</v>
      </c>
      <c r="Q62" s="282">
        <f t="shared" si="5"/>
        <v>0</v>
      </c>
      <c r="R62" s="282">
        <f t="shared" si="5"/>
        <v>0</v>
      </c>
      <c r="S62" s="283">
        <f t="shared" si="5"/>
        <v>0</v>
      </c>
      <c r="T62" s="411"/>
      <c r="U62" s="412"/>
      <c r="V62" s="412"/>
      <c r="W62" s="412"/>
      <c r="X62" s="412"/>
      <c r="Y62" s="412"/>
      <c r="Z62" s="412"/>
      <c r="AA62" s="412"/>
      <c r="AB62" s="412"/>
      <c r="AC62" s="412"/>
      <c r="AD62" s="413"/>
      <c r="AE62" s="414"/>
      <c r="AF62" s="415"/>
      <c r="AG62" s="281"/>
      <c r="AH62" s="282"/>
      <c r="AI62" s="282"/>
      <c r="AJ62" s="283"/>
    </row>
    <row r="63" spans="2:36" s="7" customFormat="1" ht="16.5" customHeight="1" thickBot="1">
      <c r="B63" s="15"/>
      <c r="C63" s="10"/>
      <c r="D63" s="16" t="s">
        <v>52</v>
      </c>
      <c r="E63" s="10"/>
      <c r="F63" s="10"/>
      <c r="G63" s="10"/>
      <c r="H63" s="10"/>
      <c r="I63" s="9"/>
      <c r="J63" s="9"/>
      <c r="K63" s="9"/>
      <c r="L63" s="9"/>
      <c r="M63" s="9"/>
      <c r="N63" s="398">
        <f>単体BS!N61</f>
        <v>0</v>
      </c>
      <c r="O63" s="399"/>
      <c r="P63" s="304">
        <f t="shared" si="5"/>
        <v>0</v>
      </c>
      <c r="Q63" s="296">
        <f t="shared" si="5"/>
        <v>0</v>
      </c>
      <c r="R63" s="296">
        <f t="shared" si="5"/>
        <v>0</v>
      </c>
      <c r="S63" s="297">
        <f t="shared" si="5"/>
        <v>0</v>
      </c>
      <c r="T63" s="400" t="s">
        <v>59</v>
      </c>
      <c r="U63" s="401"/>
      <c r="V63" s="401"/>
      <c r="W63" s="401"/>
      <c r="X63" s="401"/>
      <c r="Y63" s="401"/>
      <c r="Z63" s="401"/>
      <c r="AA63" s="401"/>
      <c r="AB63" s="401"/>
      <c r="AC63" s="401"/>
      <c r="AD63" s="402"/>
      <c r="AE63" s="398">
        <f>単体BS!AA61</f>
        <v>17405221</v>
      </c>
      <c r="AF63" s="399"/>
      <c r="AG63" s="292">
        <f t="shared" ref="AG63:AJ64" si="6">$AE63*AG$7</f>
        <v>0</v>
      </c>
      <c r="AH63" s="293">
        <f t="shared" si="6"/>
        <v>0</v>
      </c>
      <c r="AI63" s="293">
        <f t="shared" si="6"/>
        <v>0</v>
      </c>
      <c r="AJ63" s="294">
        <f t="shared" si="6"/>
        <v>0</v>
      </c>
    </row>
    <row r="64" spans="2:36" s="7" customFormat="1" ht="14.85" customHeight="1" thickBot="1">
      <c r="B64" s="403" t="s">
        <v>60</v>
      </c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5"/>
      <c r="N64" s="406">
        <f>単体BS!N62</f>
        <v>19366955</v>
      </c>
      <c r="O64" s="407"/>
      <c r="P64" s="305">
        <f t="shared" si="5"/>
        <v>0</v>
      </c>
      <c r="Q64" s="296">
        <f t="shared" si="5"/>
        <v>0</v>
      </c>
      <c r="R64" s="296">
        <f t="shared" si="5"/>
        <v>0</v>
      </c>
      <c r="S64" s="297">
        <f t="shared" si="5"/>
        <v>0</v>
      </c>
      <c r="T64" s="408" t="s">
        <v>61</v>
      </c>
      <c r="U64" s="409"/>
      <c r="V64" s="409"/>
      <c r="W64" s="409"/>
      <c r="X64" s="409"/>
      <c r="Y64" s="409"/>
      <c r="Z64" s="409"/>
      <c r="AA64" s="409"/>
      <c r="AB64" s="409"/>
      <c r="AC64" s="409"/>
      <c r="AD64" s="410"/>
      <c r="AE64" s="406">
        <f>単体BS!AA62</f>
        <v>19366955</v>
      </c>
      <c r="AF64" s="407"/>
      <c r="AG64" s="292">
        <f t="shared" si="6"/>
        <v>0</v>
      </c>
      <c r="AH64" s="293">
        <f t="shared" si="6"/>
        <v>0</v>
      </c>
      <c r="AI64" s="293">
        <f t="shared" si="6"/>
        <v>0</v>
      </c>
      <c r="AJ64" s="294">
        <f t="shared" si="6"/>
        <v>0</v>
      </c>
    </row>
    <row r="65" spans="1:32" s="7" customFormat="1" ht="9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AE65" s="215"/>
      <c r="AF65" s="215"/>
    </row>
    <row r="66" spans="1:32" s="7" customFormat="1" ht="14.8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AE66" s="28"/>
      <c r="AF66" s="28"/>
    </row>
    <row r="67" spans="1:32" s="7" customFormat="1" ht="5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E67" s="6"/>
      <c r="AF67" s="6"/>
    </row>
    <row r="68" spans="1:32" s="7" customFormat="1" ht="14.8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E68" s="1"/>
      <c r="AF68" s="1"/>
    </row>
    <row r="69" spans="1:32" s="7" customFormat="1" ht="14.85" customHeight="1">
      <c r="AE69" s="1"/>
      <c r="AF69" s="1"/>
    </row>
    <row r="70" spans="1:32" s="7" customFormat="1" ht="14.85" customHeight="1"/>
    <row r="71" spans="1:32" s="7" customFormat="1" ht="14.85" customHeight="1"/>
    <row r="72" spans="1:32" s="7" customFormat="1" ht="14.85" customHeight="1"/>
    <row r="73" spans="1:32" s="7" customFormat="1" ht="14.85" customHeight="1"/>
    <row r="74" spans="1:32" s="7" customFormat="1" ht="14.85" customHeight="1"/>
    <row r="75" spans="1:32" s="7" customFormat="1" ht="14.85" customHeight="1"/>
    <row r="76" spans="1:32" s="7" customFormat="1" ht="14.85" customHeight="1"/>
    <row r="77" spans="1:32" s="7" customFormat="1" ht="14.85" customHeight="1"/>
    <row r="78" spans="1:32" s="7" customFormat="1" ht="14.85" customHeight="1"/>
    <row r="79" spans="1:32" s="7" customFormat="1" ht="14.85" customHeight="1">
      <c r="A79" s="28"/>
    </row>
    <row r="80" spans="1:32" s="7" customFormat="1" ht="14.85" customHeight="1">
      <c r="A80" s="6"/>
    </row>
    <row r="81" spans="1:32" s="7" customFormat="1" ht="14.85" customHeight="1">
      <c r="A81" s="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2" s="7" customFormat="1" ht="14.85" customHeight="1">
      <c r="A82" s="1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2" s="7" customFormat="1" ht="14.85" customHeight="1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2" s="7" customFormat="1" ht="14.85" customHeight="1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2" s="28" customFormat="1" ht="14.8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6" customFormat="1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4.85" hidden="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4.85" hidden="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7" customFormat="1" ht="14.85" hidden="1" customHeight="1"/>
    <row r="90" spans="1:32" s="7" customFormat="1" ht="14.85" hidden="1" customHeight="1"/>
    <row r="91" spans="1:32" s="7" customFormat="1" ht="14.85" hidden="1" customHeight="1"/>
    <row r="92" spans="1:32" s="7" customFormat="1" ht="14.85" hidden="1" customHeight="1"/>
    <row r="93" spans="1:32" s="7" customFormat="1" ht="14.85" hidden="1" customHeight="1"/>
    <row r="94" spans="1:32" s="7" customFormat="1" ht="14.85" hidden="1" customHeight="1"/>
    <row r="95" spans="1:32" s="7" customFormat="1" ht="14.85" hidden="1" customHeight="1"/>
    <row r="96" spans="1:32" s="7" customFormat="1" ht="14.85" hidden="1" customHeight="1"/>
    <row r="97" spans="2:32" s="7" customFormat="1" ht="14.85" hidden="1" customHeight="1"/>
    <row r="98" spans="2:32" s="7" customFormat="1" ht="14.85" hidden="1" customHeight="1"/>
    <row r="99" spans="2:32" s="7" customFormat="1" ht="14.85" hidden="1" customHeight="1"/>
    <row r="100" spans="2:32" s="7" customFormat="1" ht="14.85" hidden="1" customHeight="1"/>
    <row r="101" spans="2:32" s="7" customFormat="1" ht="14.85" hidden="1" customHeight="1"/>
    <row r="102" spans="2:32" s="7" customFormat="1" ht="14.85" hidden="1" customHeight="1"/>
    <row r="103" spans="2:32" s="7" customFormat="1" ht="14.85" hidden="1" customHeight="1"/>
    <row r="104" spans="2:32" s="7" customFormat="1" ht="14.85" hidden="1" customHeight="1"/>
    <row r="105" spans="2:32" s="7" customFormat="1" ht="14.85" hidden="1" customHeight="1"/>
    <row r="106" spans="2:32" s="7" customFormat="1" ht="14.85" hidden="1" customHeight="1"/>
    <row r="107" spans="2:32" s="7" customFormat="1" ht="14.85" hidden="1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2:32" s="7" customFormat="1" ht="14.85" hidden="1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AE108" s="28"/>
      <c r="AF108" s="28"/>
    </row>
    <row r="109" spans="2:32" s="7" customFormat="1" ht="14.85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AE109" s="6"/>
      <c r="AF109" s="6"/>
    </row>
    <row r="110" spans="2:32" s="7" customFormat="1" ht="14.85" hidden="1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AE110" s="1"/>
      <c r="AF110" s="1"/>
    </row>
    <row r="111" spans="2:32" s="7" customFormat="1" ht="14.85" hidden="1" customHeight="1">
      <c r="AE111" s="1"/>
      <c r="AF111" s="1"/>
    </row>
    <row r="112" spans="2:32" s="7" customFormat="1" ht="14.85" hidden="1" customHeight="1"/>
    <row r="113" spans="1:32" s="7" customFormat="1" ht="14.85" hidden="1" customHeight="1"/>
    <row r="114" spans="1:32" s="7" customFormat="1" ht="14.85" hidden="1" customHeight="1"/>
    <row r="115" spans="1:32" s="7" customFormat="1" ht="14.85" hidden="1" customHeight="1"/>
    <row r="116" spans="1:32" s="7" customFormat="1" ht="14.85" hidden="1" customHeight="1"/>
    <row r="117" spans="1:32" s="7" customFormat="1" ht="14.85" hidden="1" customHeight="1"/>
    <row r="118" spans="1:32" s="7" customFormat="1" ht="14.85" hidden="1" customHeight="1"/>
    <row r="119" spans="1:32" s="7" customFormat="1" ht="14.85" hidden="1" customHeight="1"/>
    <row r="120" spans="1:32" s="7" customFormat="1" ht="14.85" hidden="1" customHeight="1"/>
    <row r="121" spans="1:32" s="7" customFormat="1" ht="14.85" hidden="1" customHeight="1">
      <c r="A121" s="28"/>
    </row>
    <row r="122" spans="1:32" s="7" customFormat="1" ht="14.85" hidden="1" customHeight="1">
      <c r="A122" s="6"/>
    </row>
    <row r="123" spans="1:32" s="7" customFormat="1" ht="14.85" hidden="1" customHeight="1">
      <c r="A123" s="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2" s="7" customFormat="1" ht="14.85" hidden="1" customHeight="1">
      <c r="A124" s="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2" s="7" customFormat="1" ht="14.85" hidden="1" customHeight="1"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2" s="7" customFormat="1" ht="14.85" hidden="1" customHeight="1"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2" s="28" customFormat="1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6" customFormat="1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4.85" hidden="1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4.85" hidden="1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7" customFormat="1" ht="14.85" hidden="1" customHeight="1"/>
    <row r="132" spans="1:32" s="7" customFormat="1" ht="14.85" hidden="1" customHeight="1"/>
    <row r="133" spans="1:32" s="7" customFormat="1" ht="14.85" hidden="1" customHeight="1"/>
    <row r="134" spans="1:32" s="7" customFormat="1" ht="14.85" hidden="1" customHeight="1"/>
    <row r="135" spans="1:32" s="7" customFormat="1" ht="14.85" hidden="1" customHeight="1"/>
    <row r="136" spans="1:32" s="7" customFormat="1" ht="14.85" hidden="1" customHeight="1"/>
    <row r="137" spans="1:32" s="7" customFormat="1" ht="14.85" hidden="1" customHeight="1"/>
    <row r="138" spans="1:32" s="7" customFormat="1" ht="14.85" hidden="1" customHeight="1"/>
    <row r="139" spans="1:32" s="7" customFormat="1" ht="14.85" hidden="1" customHeight="1"/>
    <row r="140" spans="1:32" s="7" customFormat="1" ht="14.85" hidden="1" customHeight="1"/>
    <row r="141" spans="1:32" s="7" customFormat="1" ht="14.85" hidden="1" customHeight="1"/>
    <row r="142" spans="1:32" s="7" customFormat="1" ht="14.85" hidden="1" customHeight="1"/>
    <row r="143" spans="1:32" s="7" customFormat="1" ht="14.85" hidden="1" customHeight="1"/>
    <row r="144" spans="1:32" s="7" customFormat="1" ht="14.85" hidden="1" customHeight="1"/>
    <row r="145" s="7" customFormat="1" ht="14.85" hidden="1" customHeight="1"/>
    <row r="146" s="7" customFormat="1" ht="14.85" hidden="1" customHeight="1"/>
    <row r="147" s="7" customFormat="1" ht="14.85" hidden="1" customHeight="1"/>
    <row r="148" s="7" customFormat="1" ht="14.85" hidden="1" customHeight="1"/>
    <row r="149" s="7" customFormat="1" ht="14.85" hidden="1" customHeight="1"/>
    <row r="150" s="7" customFormat="1" ht="14.85" hidden="1" customHeight="1"/>
    <row r="151" s="7" customFormat="1" ht="14.85" hidden="1" customHeight="1"/>
    <row r="152" s="7" customFormat="1" ht="14.85" hidden="1" customHeight="1"/>
    <row r="153" s="7" customFormat="1" ht="14.85" hidden="1" customHeight="1"/>
    <row r="154" s="7" customFormat="1" ht="14.85" hidden="1" customHeight="1"/>
    <row r="155" s="7" customFormat="1" ht="14.85" hidden="1" customHeight="1"/>
    <row r="156" s="7" customFormat="1" ht="14.85" hidden="1" customHeight="1"/>
    <row r="157" s="7" customFormat="1" ht="14.85" hidden="1" customHeight="1"/>
    <row r="158" s="7" customFormat="1" ht="14.85" hidden="1" customHeight="1"/>
    <row r="159" s="7" customFormat="1" ht="14.85" hidden="1" customHeight="1"/>
    <row r="160" s="7" customFormat="1" ht="14.85" hidden="1" customHeight="1"/>
    <row r="161" spans="1:32" s="7" customFormat="1" ht="14.85" hidden="1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32" s="7" customFormat="1" ht="14.85" hidden="1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AE162" s="29"/>
      <c r="AF162" s="29"/>
    </row>
    <row r="163" spans="1:32" s="7" customFormat="1" ht="14.85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AE163" s="6"/>
      <c r="AF163" s="6"/>
    </row>
    <row r="164" spans="1:32" s="7" customFormat="1" ht="14.85" hidden="1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AE164" s="1"/>
      <c r="AF164" s="1"/>
    </row>
    <row r="165" spans="1:32" s="7" customFormat="1" ht="14.85" hidden="1" customHeight="1">
      <c r="AE165" s="1"/>
      <c r="AF165" s="1"/>
    </row>
    <row r="166" spans="1:32" s="7" customFormat="1" ht="14.85" hidden="1" customHeight="1"/>
    <row r="167" spans="1:32" s="7" customFormat="1" ht="14.85" hidden="1" customHeight="1"/>
    <row r="168" spans="1:32" s="7" customFormat="1" ht="14.85" hidden="1" customHeight="1"/>
    <row r="169" spans="1:32" s="7" customFormat="1" ht="14.85" hidden="1" customHeight="1"/>
    <row r="170" spans="1:32" s="7" customFormat="1" ht="14.85" hidden="1" customHeight="1"/>
    <row r="171" spans="1:32" s="7" customFormat="1" ht="14.85" hidden="1" customHeight="1"/>
    <row r="172" spans="1:32" s="7" customFormat="1" ht="14.85" hidden="1" customHeight="1"/>
    <row r="173" spans="1:32" s="7" customFormat="1" ht="14.85" hidden="1" customHeight="1"/>
    <row r="174" spans="1:32" s="7" customFormat="1" ht="14.85" hidden="1" customHeight="1"/>
    <row r="175" spans="1:32" s="7" customFormat="1" ht="14.85" hidden="1" customHeight="1">
      <c r="A175" s="29"/>
    </row>
    <row r="176" spans="1:32" s="7" customFormat="1" ht="14.85" hidden="1" customHeight="1">
      <c r="A176" s="6"/>
    </row>
    <row r="177" spans="1:32" s="7" customFormat="1" ht="14.85" hidden="1" customHeight="1">
      <c r="A177" s="1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</row>
    <row r="178" spans="1:32" s="7" customFormat="1" ht="14.85" hidden="1" customHeight="1">
      <c r="A178" s="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2" s="7" customFormat="1" ht="14.85" hidden="1" customHeight="1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2" s="7" customFormat="1" ht="14.85" hidden="1" customHeight="1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2" s="29" customFormat="1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6" customFormat="1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4.85" hidden="1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4.85" hidden="1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s="7" customFormat="1" ht="14.85" hidden="1" customHeight="1"/>
    <row r="186" spans="1:32" s="7" customFormat="1" ht="14.85" hidden="1" customHeight="1"/>
    <row r="187" spans="1:32" s="7" customFormat="1" ht="14.85" hidden="1" customHeight="1"/>
    <row r="188" spans="1:32" s="7" customFormat="1" ht="14.85" hidden="1" customHeight="1"/>
    <row r="189" spans="1:32" s="7" customFormat="1" ht="14.85" hidden="1" customHeight="1"/>
    <row r="190" spans="1:32" s="7" customFormat="1" ht="14.85" hidden="1" customHeight="1"/>
    <row r="191" spans="1:32" s="7" customFormat="1" ht="14.85" hidden="1" customHeight="1"/>
    <row r="192" spans="1:32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32" s="7" customFormat="1" ht="14.85" hidden="1" customHeight="1"/>
    <row r="210" spans="2:32" s="7" customFormat="1" ht="14.85" hidden="1" customHeight="1"/>
    <row r="211" spans="2:32" s="7" customFormat="1" ht="14.85" hidden="1" customHeight="1"/>
    <row r="212" spans="2:32" s="7" customFormat="1" ht="14.85" hidden="1" customHeight="1"/>
    <row r="213" spans="2:32" s="7" customFormat="1" ht="14.85" hidden="1" customHeight="1"/>
    <row r="214" spans="2:32" s="7" customFormat="1" ht="14.85" hidden="1" customHeight="1"/>
    <row r="215" spans="2:32" s="7" customFormat="1" ht="14.85" hidden="1" customHeight="1"/>
    <row r="216" spans="2:32" s="7" customFormat="1" ht="14.85" hidden="1" customHeight="1"/>
    <row r="217" spans="2:32" s="7" customFormat="1" ht="14.85" hidden="1" customHeight="1"/>
    <row r="218" spans="2:32" s="7" customFormat="1" ht="14.85" hidden="1" customHeight="1"/>
    <row r="219" spans="2:32" s="7" customFormat="1" ht="14.85" hidden="1" customHeight="1"/>
    <row r="220" spans="2:32" s="7" customFormat="1" ht="14.85" hidden="1" customHeight="1"/>
    <row r="221" spans="2:32" s="7" customFormat="1" ht="14.85" hidden="1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2:32" s="7" customFormat="1" ht="14.85" hidden="1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AE222" s="30"/>
      <c r="AF222" s="30"/>
    </row>
    <row r="223" spans="2:32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E223" s="1"/>
      <c r="AF223" s="1"/>
    </row>
    <row r="224" spans="2:32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E224" s="3"/>
      <c r="AF224" s="3"/>
    </row>
    <row r="225" spans="1:32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E225" s="3"/>
      <c r="AF225" s="3"/>
    </row>
    <row r="226" spans="1:32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E226" s="3"/>
      <c r="AF226" s="3"/>
    </row>
    <row r="227" spans="1:32" s="7" customFormat="1" ht="14.85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E227" s="3"/>
      <c r="AF227" s="3"/>
    </row>
    <row r="228" spans="1:32" s="7" customFormat="1" ht="14.85" hidden="1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E228" s="3"/>
      <c r="AF228" s="3"/>
    </row>
    <row r="229" spans="1:32" s="7" customFormat="1" ht="14.85" hidden="1" customHeight="1">
      <c r="AE229" s="3"/>
      <c r="AF229" s="3"/>
    </row>
    <row r="230" spans="1:32" s="7" customFormat="1" ht="14.85" hidden="1" customHeight="1"/>
    <row r="231" spans="1:32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32" s="7" customFormat="1" ht="14.85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E232" s="3"/>
      <c r="AF232" s="3"/>
    </row>
    <row r="233" spans="1:32" s="7" customFormat="1" ht="14.85" hidden="1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E233" s="3"/>
      <c r="AF233" s="3"/>
    </row>
    <row r="234" spans="1:32" s="7" customFormat="1" ht="14.85" hidden="1" customHeight="1">
      <c r="AE234" s="3"/>
      <c r="AF234" s="3"/>
    </row>
    <row r="235" spans="1:32" s="7" customFormat="1" ht="14.85" hidden="1" customHeight="1">
      <c r="A235" s="30"/>
    </row>
    <row r="236" spans="1:32" s="7" customFormat="1" ht="14.85" hidden="1" customHeight="1">
      <c r="A236" s="1"/>
    </row>
    <row r="237" spans="1:32" s="7" customFormat="1" ht="14.85" hidden="1" customHeight="1">
      <c r="A237" s="3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1:32" s="7" customFormat="1" ht="14.85" hidden="1" customHeight="1">
      <c r="A238" s="3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2" s="7" customFormat="1" ht="14.85" hidden="1" customHeight="1">
      <c r="A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2" s="7" customFormat="1" ht="14.85" hidden="1" customHeight="1">
      <c r="A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2" s="30" customFormat="1" ht="14.85" hidden="1" customHeight="1">
      <c r="A241" s="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7"/>
      <c r="AF241" s="7"/>
    </row>
    <row r="242" spans="1:32" ht="14.85" hidden="1" customHeight="1">
      <c r="A242" s="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7"/>
      <c r="AF242" s="7"/>
    </row>
    <row r="243" spans="1:32" s="3" customFormat="1" ht="14.85" hidden="1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AE243" s="7"/>
      <c r="AF243" s="7"/>
    </row>
    <row r="244" spans="1:32" s="3" customFormat="1" ht="14.85" hidden="1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AE244" s="7"/>
      <c r="AF244" s="7"/>
    </row>
    <row r="245" spans="1:32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s="3" customFormat="1" ht="14.85" hidden="1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s="3" customFormat="1" ht="14.85" hidden="1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AE247" s="7"/>
      <c r="AF247" s="7"/>
    </row>
    <row r="248" spans="1:32" s="3" customFormat="1" ht="14.85" hidden="1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AE248" s="7"/>
      <c r="AF248" s="7"/>
    </row>
    <row r="249" spans="1:32" s="7" customFormat="1" ht="14.85" hidden="1" customHeight="1"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2" s="7" customFormat="1" ht="14.85" hidden="1" customHeight="1"/>
    <row r="251" spans="1:32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s="3" customFormat="1" ht="14.85" hidden="1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s="3" customFormat="1" ht="14.85" hidden="1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s="7" customFormat="1" ht="14.85" hidden="1" customHeight="1"/>
    <row r="255" spans="1:32" s="7" customFormat="1" ht="14.85" hidden="1" customHeight="1"/>
    <row r="256" spans="1:32" s="7" customFormat="1" ht="14.85" hidden="1" customHeight="1"/>
    <row r="257" spans="2:32" s="7" customFormat="1" ht="14.85" hidden="1" customHeight="1"/>
    <row r="258" spans="2:32" s="7" customFormat="1" ht="14.85" hidden="1" customHeight="1"/>
    <row r="259" spans="2:32" s="7" customFormat="1" ht="14.85" hidden="1" customHeight="1"/>
    <row r="260" spans="2:32" s="7" customFormat="1" ht="14.85" hidden="1" customHeight="1"/>
    <row r="261" spans="2:32" s="7" customFormat="1" ht="14.85" hidden="1" customHeight="1"/>
    <row r="262" spans="2:32" s="7" customFormat="1" ht="14.85" hidden="1" customHeight="1"/>
    <row r="263" spans="2:32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32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AE264" s="1"/>
      <c r="AF264" s="1"/>
    </row>
    <row r="265" spans="2:32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AE265" s="1"/>
      <c r="AF265" s="1"/>
    </row>
    <row r="266" spans="2:32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AE266" s="1"/>
      <c r="AF266" s="1"/>
    </row>
    <row r="267" spans="2:32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AE267" s="1"/>
      <c r="AF267" s="1"/>
    </row>
    <row r="268" spans="2:32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AE268" s="1"/>
      <c r="AF268" s="1"/>
    </row>
    <row r="269" spans="2:32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AE269" s="1"/>
      <c r="AF269" s="1"/>
    </row>
    <row r="270" spans="2:32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AE270" s="1"/>
      <c r="AF270" s="1"/>
    </row>
    <row r="271" spans="2:32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AE271" s="1"/>
      <c r="AF271" s="1"/>
    </row>
    <row r="272" spans="2:32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AE272" s="1"/>
      <c r="AF272" s="1"/>
    </row>
    <row r="273" spans="1:32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AE273" s="1"/>
      <c r="AF273" s="1"/>
    </row>
    <row r="274" spans="1:32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AE274" s="1"/>
      <c r="AF274" s="1"/>
    </row>
    <row r="275" spans="1:32" s="7" customFormat="1" ht="14.85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AE275" s="1"/>
      <c r="AF275" s="1"/>
    </row>
    <row r="276" spans="1:32" s="7" customFormat="1" ht="14.85" hidden="1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AE276" s="1"/>
      <c r="AF276" s="1"/>
    </row>
    <row r="277" spans="1:32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AE277" s="1"/>
      <c r="AF277" s="1"/>
    </row>
    <row r="278" spans="1:32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AE278" s="1"/>
      <c r="AF278" s="1"/>
    </row>
    <row r="279" spans="1:32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s="7" customFormat="1" ht="14.8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s="7" customFormat="1" ht="14.85" hidden="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85" hidden="1" customHeight="1"/>
    <row r="284" spans="1:32" ht="14.85" hidden="1" customHeight="1"/>
  </sheetData>
  <mergeCells count="123">
    <mergeCell ref="N56:O56"/>
    <mergeCell ref="AE56:AF56"/>
    <mergeCell ref="N58:O58"/>
    <mergeCell ref="AE58:AF58"/>
    <mergeCell ref="N59:O59"/>
    <mergeCell ref="AE59:AF59"/>
    <mergeCell ref="B64:M64"/>
    <mergeCell ref="N64:O64"/>
    <mergeCell ref="T64:AD64"/>
    <mergeCell ref="AE64:AF64"/>
    <mergeCell ref="N60:O60"/>
    <mergeCell ref="AE60:AF60"/>
    <mergeCell ref="N61:O61"/>
    <mergeCell ref="AE61:AF61"/>
    <mergeCell ref="N62:O62"/>
    <mergeCell ref="T62:AD62"/>
    <mergeCell ref="AE44:AF44"/>
    <mergeCell ref="N45:O45"/>
    <mergeCell ref="AG5:AJ5"/>
    <mergeCell ref="B1:AJ1"/>
    <mergeCell ref="B2:S2"/>
    <mergeCell ref="B3:S3"/>
    <mergeCell ref="N63:O63"/>
    <mergeCell ref="T63:AD63"/>
    <mergeCell ref="AE63:AF63"/>
    <mergeCell ref="AE62:AF62"/>
    <mergeCell ref="N57:O57"/>
    <mergeCell ref="AE57:AF57"/>
    <mergeCell ref="N49:O49"/>
    <mergeCell ref="N50:O50"/>
    <mergeCell ref="AE50:AF50"/>
    <mergeCell ref="N51:O51"/>
    <mergeCell ref="AE51:AF51"/>
    <mergeCell ref="N52:O52"/>
    <mergeCell ref="AE52:AF52"/>
    <mergeCell ref="N53:O53"/>
    <mergeCell ref="AE53:AF53"/>
    <mergeCell ref="N54:O54"/>
    <mergeCell ref="AE54:AF54"/>
    <mergeCell ref="N55:O55"/>
    <mergeCell ref="AE33:AF33"/>
    <mergeCell ref="N46:O46"/>
    <mergeCell ref="N47:O47"/>
    <mergeCell ref="N48:O48"/>
    <mergeCell ref="AE48:AF48"/>
    <mergeCell ref="N35:O35"/>
    <mergeCell ref="AE35:AF35"/>
    <mergeCell ref="N36:O36"/>
    <mergeCell ref="AE36:AF36"/>
    <mergeCell ref="N37:O37"/>
    <mergeCell ref="AE37:AF37"/>
    <mergeCell ref="N38:O38"/>
    <mergeCell ref="AE38:AF38"/>
    <mergeCell ref="N39:O39"/>
    <mergeCell ref="AE39:AF39"/>
    <mergeCell ref="N40:O40"/>
    <mergeCell ref="AE40:AF40"/>
    <mergeCell ref="N41:O41"/>
    <mergeCell ref="AE41:AF41"/>
    <mergeCell ref="N42:O42"/>
    <mergeCell ref="AE42:AF42"/>
    <mergeCell ref="N43:O43"/>
    <mergeCell ref="AE43:AF43"/>
    <mergeCell ref="N44:O44"/>
    <mergeCell ref="N34:O34"/>
    <mergeCell ref="AE34:AF34"/>
    <mergeCell ref="N23:O23"/>
    <mergeCell ref="AE23:AF23"/>
    <mergeCell ref="N24:O24"/>
    <mergeCell ref="T24:AD24"/>
    <mergeCell ref="AE24:AF24"/>
    <mergeCell ref="N25:O25"/>
    <mergeCell ref="AE25:AF25"/>
    <mergeCell ref="N26:O26"/>
    <mergeCell ref="AE26:AF26"/>
    <mergeCell ref="N27:O27"/>
    <mergeCell ref="AE27:AF27"/>
    <mergeCell ref="N28:O28"/>
    <mergeCell ref="AE28:AF28"/>
    <mergeCell ref="N29:O29"/>
    <mergeCell ref="AE29:AF29"/>
    <mergeCell ref="N30:O30"/>
    <mergeCell ref="AE30:AF30"/>
    <mergeCell ref="N31:O31"/>
    <mergeCell ref="AE31:AF31"/>
    <mergeCell ref="N32:O32"/>
    <mergeCell ref="AE32:AF32"/>
    <mergeCell ref="N33:O33"/>
    <mergeCell ref="N22:O22"/>
    <mergeCell ref="AE22:AF22"/>
    <mergeCell ref="N15:O15"/>
    <mergeCell ref="AE15:AF15"/>
    <mergeCell ref="N16:O16"/>
    <mergeCell ref="AE16:AF16"/>
    <mergeCell ref="N11:O11"/>
    <mergeCell ref="AE11:AF11"/>
    <mergeCell ref="N12:O12"/>
    <mergeCell ref="AE12:AF12"/>
    <mergeCell ref="N13:O13"/>
    <mergeCell ref="AE13:AF13"/>
    <mergeCell ref="N17:O17"/>
    <mergeCell ref="AE17:AF17"/>
    <mergeCell ref="N18:O18"/>
    <mergeCell ref="AE18:AF18"/>
    <mergeCell ref="N19:O19"/>
    <mergeCell ref="AE19:AF19"/>
    <mergeCell ref="N20:O20"/>
    <mergeCell ref="AE20:AF20"/>
    <mergeCell ref="N21:O21"/>
    <mergeCell ref="AE21:AF21"/>
    <mergeCell ref="B7:M7"/>
    <mergeCell ref="N7:O7"/>
    <mergeCell ref="T7:AD7"/>
    <mergeCell ref="AE7:AF7"/>
    <mergeCell ref="N14:O14"/>
    <mergeCell ref="AE14:AF14"/>
    <mergeCell ref="P5:S5"/>
    <mergeCell ref="N8:O8"/>
    <mergeCell ref="AE8:AF8"/>
    <mergeCell ref="N9:O9"/>
    <mergeCell ref="AE9:AF9"/>
    <mergeCell ref="N10:O10"/>
    <mergeCell ref="AE10:AF10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8" orientation="portrait" cellComments="asDisplayed" r:id="rId1"/>
  <headerFooter alignWithMargins="0"/>
  <colBreaks count="1" manualBreakCount="1">
    <brk id="19" max="64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W294"/>
  <sheetViews>
    <sheetView showGridLines="0" view="pageBreakPreview" zoomScale="120" zoomScaleNormal="100" zoomScaleSheetLayoutView="120" workbookViewId="0">
      <selection activeCell="AA16" sqref="AA16:AB16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8" ht="23.25" customHeight="1">
      <c r="A2" s="419" t="s">
        <v>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8" ht="14.1" customHeight="1">
      <c r="A3" s="420" t="str">
        <f>単体PL!A3</f>
        <v>自　平成28年04月01日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8" ht="14.1" customHeight="1">
      <c r="A4" s="420" t="str">
        <f>単体PL!A4</f>
        <v>至　平成29年03月31日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502" t="s">
        <v>191</v>
      </c>
      <c r="P4" s="502"/>
      <c r="Q4" s="502"/>
      <c r="R4" s="502"/>
    </row>
    <row r="5" spans="1:18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189</v>
      </c>
      <c r="N5" s="31"/>
      <c r="O5" s="245">
        <f>'単体BS 按分用'!P6</f>
        <v>0</v>
      </c>
      <c r="P5" s="245">
        <f>'単体BS 按分用'!Q6</f>
        <v>0</v>
      </c>
      <c r="Q5" s="245">
        <f>'単体BS 按分用'!R6</f>
        <v>0</v>
      </c>
      <c r="R5" s="245">
        <f>'単体BS 按分用'!S6</f>
        <v>0</v>
      </c>
    </row>
    <row r="6" spans="1:18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254">
        <f>'単体BS 按分用'!P7</f>
        <v>0</v>
      </c>
      <c r="P6" s="254">
        <f>'単体BS 按分用'!Q7</f>
        <v>0</v>
      </c>
      <c r="Q6" s="254">
        <f>'単体BS 按分用'!R7</f>
        <v>0</v>
      </c>
      <c r="R6" s="254">
        <f>'単体BS 按分用'!S7</f>
        <v>0</v>
      </c>
    </row>
    <row r="7" spans="1:18" ht="15.75" customHeight="1">
      <c r="A7" s="34"/>
      <c r="B7" s="35" t="s">
        <v>177</v>
      </c>
      <c r="C7" s="35"/>
      <c r="D7" s="29"/>
      <c r="E7" s="35"/>
      <c r="F7" s="35"/>
      <c r="G7" s="35"/>
      <c r="H7" s="35"/>
      <c r="I7" s="36"/>
      <c r="J7" s="36"/>
      <c r="K7" s="36"/>
      <c r="L7" s="416">
        <f>単体PL!L7</f>
        <v>121544774</v>
      </c>
      <c r="M7" s="417"/>
      <c r="O7" s="275">
        <f t="shared" ref="O7:R26" si="0">$L7*O$6</f>
        <v>0</v>
      </c>
      <c r="P7" s="275">
        <f t="shared" si="0"/>
        <v>0</v>
      </c>
      <c r="Q7" s="275">
        <f t="shared" si="0"/>
        <v>0</v>
      </c>
      <c r="R7" s="275">
        <f t="shared" si="0"/>
        <v>0</v>
      </c>
    </row>
    <row r="8" spans="1:18" ht="15.75" customHeight="1">
      <c r="A8" s="34"/>
      <c r="B8" s="35"/>
      <c r="C8" s="35" t="s">
        <v>178</v>
      </c>
      <c r="D8" s="35"/>
      <c r="E8" s="35"/>
      <c r="F8" s="35"/>
      <c r="G8" s="35"/>
      <c r="H8" s="35"/>
      <c r="I8" s="36"/>
      <c r="J8" s="36"/>
      <c r="K8" s="36"/>
      <c r="L8" s="416">
        <f>単体PL!L8</f>
        <v>115076631</v>
      </c>
      <c r="M8" s="417"/>
      <c r="O8" s="265">
        <f t="shared" si="0"/>
        <v>0</v>
      </c>
      <c r="P8" s="265">
        <f t="shared" si="0"/>
        <v>0</v>
      </c>
      <c r="Q8" s="265">
        <f t="shared" si="0"/>
        <v>0</v>
      </c>
      <c r="R8" s="265">
        <f t="shared" si="0"/>
        <v>0</v>
      </c>
    </row>
    <row r="9" spans="1:18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単体PL!L9</f>
        <v>44898314</v>
      </c>
      <c r="M9" s="417"/>
      <c r="O9" s="265">
        <f t="shared" si="0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単体PL!L10</f>
        <v>33898435</v>
      </c>
      <c r="M10" s="417"/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単体PL!L11</f>
        <v>1961734</v>
      </c>
      <c r="M11" s="417"/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単体PL!L12</f>
        <v>0</v>
      </c>
      <c r="M12" s="417"/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単体PL!L13</f>
        <v>9038145</v>
      </c>
      <c r="M13" s="417"/>
      <c r="O13" s="265">
        <f t="shared" si="0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単体PL!L14</f>
        <v>70122797</v>
      </c>
      <c r="M14" s="417"/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単体PL!L15</f>
        <v>64491738</v>
      </c>
      <c r="M15" s="417"/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単体PL!L16</f>
        <v>0</v>
      </c>
      <c r="M16" s="417"/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単体PL!L17</f>
        <v>5624021</v>
      </c>
      <c r="M17" s="417"/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単体PL!L18</f>
        <v>7038</v>
      </c>
      <c r="M18" s="417"/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単体PL!L19</f>
        <v>55520</v>
      </c>
      <c r="M19" s="417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単体PL!L20</f>
        <v>0</v>
      </c>
      <c r="M20" s="417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単体PL!L21</f>
        <v>0</v>
      </c>
      <c r="M21" s="41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単体PL!L22</f>
        <v>55520</v>
      </c>
      <c r="M22" s="417"/>
      <c r="O22" s="265">
        <f t="shared" si="0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単体PL!L23</f>
        <v>6468143</v>
      </c>
      <c r="M23" s="417"/>
      <c r="O23" s="265">
        <f t="shared" si="0"/>
        <v>0</v>
      </c>
      <c r="P23" s="265">
        <f t="shared" si="0"/>
        <v>0</v>
      </c>
      <c r="Q23" s="265">
        <f t="shared" si="0"/>
        <v>0</v>
      </c>
      <c r="R23" s="265">
        <f t="shared" si="0"/>
        <v>0</v>
      </c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単体PL!L24</f>
        <v>6459943</v>
      </c>
      <c r="M24" s="417"/>
      <c r="O24" s="265">
        <f t="shared" si="0"/>
        <v>0</v>
      </c>
      <c r="P24" s="265">
        <f t="shared" si="0"/>
        <v>0</v>
      </c>
      <c r="Q24" s="265">
        <f t="shared" si="0"/>
        <v>0</v>
      </c>
      <c r="R24" s="265">
        <f t="shared" si="0"/>
        <v>0</v>
      </c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単体PL!L25</f>
        <v>0</v>
      </c>
      <c r="M25" s="417"/>
      <c r="O25" s="265">
        <f t="shared" si="0"/>
        <v>0</v>
      </c>
      <c r="P25" s="265">
        <f t="shared" si="0"/>
        <v>0</v>
      </c>
      <c r="Q25" s="265">
        <f t="shared" si="0"/>
        <v>0</v>
      </c>
      <c r="R25" s="265">
        <f t="shared" si="0"/>
        <v>0</v>
      </c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単体PL!L26</f>
        <v>0</v>
      </c>
      <c r="M26" s="417"/>
      <c r="O26" s="265">
        <f t="shared" si="0"/>
        <v>0</v>
      </c>
      <c r="P26" s="265">
        <f t="shared" si="0"/>
        <v>0</v>
      </c>
      <c r="Q26" s="265">
        <f t="shared" si="0"/>
        <v>0</v>
      </c>
      <c r="R26" s="265">
        <f t="shared" si="0"/>
        <v>0</v>
      </c>
    </row>
    <row r="27" spans="1:23" s="7" customFormat="1" ht="15.75" customHeight="1">
      <c r="A27" s="34"/>
      <c r="B27" s="35"/>
      <c r="C27" s="35"/>
      <c r="D27" s="207" t="s">
        <v>180</v>
      </c>
      <c r="E27" s="207"/>
      <c r="F27" s="207"/>
      <c r="G27" s="207"/>
      <c r="H27" s="207"/>
      <c r="I27" s="37"/>
      <c r="J27" s="37"/>
      <c r="K27" s="37"/>
      <c r="L27" s="416">
        <f>単体PL!L27</f>
        <v>8200</v>
      </c>
      <c r="M27" s="417"/>
      <c r="O27" s="265">
        <f t="shared" ref="O27:R41" si="1">$L27*O$6</f>
        <v>0</v>
      </c>
      <c r="P27" s="265">
        <f t="shared" si="1"/>
        <v>0</v>
      </c>
      <c r="Q27" s="265">
        <f t="shared" si="1"/>
        <v>0</v>
      </c>
      <c r="R27" s="265">
        <f t="shared" si="1"/>
        <v>0</v>
      </c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単体PL!L28</f>
        <v>402550</v>
      </c>
      <c r="M28" s="417"/>
      <c r="O28" s="265">
        <f t="shared" si="1"/>
        <v>0</v>
      </c>
      <c r="P28" s="265">
        <f t="shared" si="1"/>
        <v>0</v>
      </c>
      <c r="Q28" s="265">
        <f t="shared" si="1"/>
        <v>0</v>
      </c>
      <c r="R28" s="265">
        <f t="shared" si="1"/>
        <v>0</v>
      </c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単体PL!L29</f>
        <v>402550</v>
      </c>
      <c r="M29" s="417"/>
      <c r="O29" s="265">
        <f t="shared" si="1"/>
        <v>0</v>
      </c>
      <c r="P29" s="265">
        <f t="shared" si="1"/>
        <v>0</v>
      </c>
      <c r="Q29" s="265">
        <f t="shared" si="1"/>
        <v>0</v>
      </c>
      <c r="R29" s="265">
        <f t="shared" si="1"/>
        <v>0</v>
      </c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f>単体PL!L30</f>
        <v>0</v>
      </c>
      <c r="M30" s="417"/>
      <c r="O30" s="265">
        <f t="shared" si="1"/>
        <v>0</v>
      </c>
      <c r="P30" s="265">
        <f t="shared" si="1"/>
        <v>0</v>
      </c>
      <c r="Q30" s="265">
        <f t="shared" si="1"/>
        <v>0</v>
      </c>
      <c r="R30" s="265">
        <f t="shared" si="1"/>
        <v>0</v>
      </c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単体PL!L31</f>
        <v>121142224</v>
      </c>
      <c r="M31" s="427"/>
      <c r="O31" s="375">
        <f t="shared" si="1"/>
        <v>0</v>
      </c>
      <c r="P31" s="375">
        <f t="shared" si="1"/>
        <v>0</v>
      </c>
      <c r="Q31" s="375">
        <f t="shared" si="1"/>
        <v>0</v>
      </c>
      <c r="R31" s="375">
        <f t="shared" si="1"/>
        <v>0</v>
      </c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単体PL!L32</f>
        <v>0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1:18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単体PL!L33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1:18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単体PL!L34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1:18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単体PL!L35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1:18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単体PL!L36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1:18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単体PL!L37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1:18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単体PL!L38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1:18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単体PL!L39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1:18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f>単体PL!L40</f>
        <v>0</v>
      </c>
      <c r="M40" s="429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1:18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28">
        <f>単体PL!L41</f>
        <v>121142224</v>
      </c>
      <c r="M41" s="429"/>
      <c r="O41" s="375">
        <f t="shared" si="1"/>
        <v>0</v>
      </c>
      <c r="P41" s="375">
        <f t="shared" si="1"/>
        <v>0</v>
      </c>
      <c r="Q41" s="375">
        <f t="shared" si="1"/>
        <v>0</v>
      </c>
      <c r="R41" s="375">
        <f t="shared" si="1"/>
        <v>0</v>
      </c>
    </row>
    <row r="42" spans="1:18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8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8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8" s="7" customFormat="1" ht="15.6" customHeight="1"/>
    <row r="46" spans="1:18" s="7" customFormat="1" ht="3.75" customHeight="1"/>
    <row r="47" spans="1:18" s="7" customFormat="1" ht="15.6" customHeight="1"/>
    <row r="48" spans="1:18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2">
    <mergeCell ref="L37:M37"/>
    <mergeCell ref="L38:M38"/>
    <mergeCell ref="L39:M39"/>
    <mergeCell ref="L40:M40"/>
    <mergeCell ref="L41:M41"/>
    <mergeCell ref="L24:M24"/>
    <mergeCell ref="L13:M13"/>
    <mergeCell ref="L14:M14"/>
    <mergeCell ref="L15:M15"/>
    <mergeCell ref="L16:M16"/>
    <mergeCell ref="L17:M17"/>
    <mergeCell ref="O4:R4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18:M18"/>
    <mergeCell ref="L7:M7"/>
    <mergeCell ref="L8:M8"/>
    <mergeCell ref="L9:M9"/>
    <mergeCell ref="L10:M10"/>
    <mergeCell ref="L11:M11"/>
    <mergeCell ref="L35:M35"/>
    <mergeCell ref="L36:M36"/>
    <mergeCell ref="L25:M25"/>
    <mergeCell ref="L26:M26"/>
    <mergeCell ref="L27:M27"/>
    <mergeCell ref="L28:M28"/>
    <mergeCell ref="L29:M29"/>
    <mergeCell ref="L30:M30"/>
    <mergeCell ref="L12:M12"/>
    <mergeCell ref="A1:M1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96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T296"/>
  <sheetViews>
    <sheetView showGridLines="0" view="pageBreakPreview" zoomScale="120" zoomScaleNormal="100" zoomScaleSheetLayoutView="120" workbookViewId="0">
      <selection activeCell="AA16" sqref="AA16:AB16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8" ht="18.75" customHeight="1">
      <c r="A2" s="31"/>
      <c r="B2" s="434" t="s">
        <v>92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8" ht="14.45" customHeight="1">
      <c r="A3" s="58"/>
      <c r="B3" s="435" t="str">
        <f>単体NW!B3</f>
        <v>自　　平成28年04月01日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8" ht="14.45" customHeight="1">
      <c r="A4" s="58"/>
      <c r="B4" s="435" t="str">
        <f>単体NW!B4</f>
        <v>至　　平成29年03月31日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8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190</v>
      </c>
      <c r="O5" s="503" t="s">
        <v>191</v>
      </c>
      <c r="P5" s="504"/>
      <c r="Q5" s="504"/>
      <c r="R5" s="505"/>
    </row>
    <row r="6" spans="1:18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  <c r="O6" s="246">
        <f>'単体BS 按分用'!P6</f>
        <v>0</v>
      </c>
      <c r="P6" s="246">
        <f>'単体BS 按分用'!Q6</f>
        <v>0</v>
      </c>
      <c r="Q6" s="246">
        <f>'単体BS 按分用'!R6</f>
        <v>0</v>
      </c>
      <c r="R6" s="246">
        <f>'単体BS 按分用'!S6</f>
        <v>0</v>
      </c>
    </row>
    <row r="7" spans="1:18" ht="29.25" customHeight="1" thickBot="1">
      <c r="B7" s="439"/>
      <c r="C7" s="440"/>
      <c r="D7" s="440"/>
      <c r="E7" s="440"/>
      <c r="F7" s="440"/>
      <c r="G7" s="440"/>
      <c r="H7" s="440"/>
      <c r="I7" s="441"/>
      <c r="J7" s="443"/>
      <c r="K7" s="440"/>
      <c r="L7" s="218" t="s">
        <v>94</v>
      </c>
      <c r="M7" s="210" t="s">
        <v>95</v>
      </c>
      <c r="O7" s="255">
        <f>'単体BS 按分用'!P7</f>
        <v>0</v>
      </c>
      <c r="P7" s="255">
        <f>'単体BS 按分用'!Q7</f>
        <v>0</v>
      </c>
      <c r="Q7" s="255">
        <f>'単体BS 按分用'!R7</f>
        <v>0</v>
      </c>
      <c r="R7" s="255">
        <f>'単体BS 按分用'!S7</f>
        <v>0</v>
      </c>
    </row>
    <row r="8" spans="1:18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82">
        <f>単体NW!J8</f>
        <v>31816445</v>
      </c>
      <c r="K8" s="483"/>
      <c r="L8" s="377">
        <f>単体NW!L8</f>
        <v>32547526</v>
      </c>
      <c r="M8" s="298">
        <f>単体NW!M8</f>
        <v>-731081</v>
      </c>
      <c r="O8" s="275">
        <f t="shared" ref="O8:R23" si="0">$J8*O$7</f>
        <v>0</v>
      </c>
      <c r="P8" s="275">
        <f t="shared" si="0"/>
        <v>0</v>
      </c>
      <c r="Q8" s="275">
        <f t="shared" si="0"/>
        <v>0</v>
      </c>
      <c r="R8" s="275">
        <f t="shared" si="0"/>
        <v>0</v>
      </c>
    </row>
    <row r="9" spans="1:18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84">
        <f>単体NW!J9</f>
        <v>-121142224</v>
      </c>
      <c r="K9" s="485"/>
      <c r="L9" s="270"/>
      <c r="M9" s="299">
        <f>単体NW!M9</f>
        <v>-121142224</v>
      </c>
      <c r="O9" s="265">
        <f t="shared" si="0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>単体NW!J10</f>
        <v>106731000</v>
      </c>
      <c r="K10" s="486"/>
      <c r="L10" s="270"/>
      <c r="M10" s="271">
        <f>単体NW!M10</f>
        <v>106731000</v>
      </c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>単体NW!J11</f>
        <v>106731000</v>
      </c>
      <c r="K11" s="486"/>
      <c r="L11" s="270"/>
      <c r="M11" s="271">
        <f>単体NW!M11</f>
        <v>106731000</v>
      </c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47">
        <f>単体NW!J12</f>
        <v>0</v>
      </c>
      <c r="K12" s="489"/>
      <c r="L12" s="272"/>
      <c r="M12" s="300">
        <f>単体NW!M12</f>
        <v>0</v>
      </c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26">
        <f>単体NW!J13</f>
        <v>-14411224</v>
      </c>
      <c r="K13" s="506"/>
      <c r="L13" s="273"/>
      <c r="M13" s="299">
        <f>単体NW!M13</f>
        <v>-14411224</v>
      </c>
      <c r="O13" s="375">
        <f t="shared" si="0"/>
        <v>0</v>
      </c>
      <c r="P13" s="375">
        <f t="shared" si="0"/>
        <v>0</v>
      </c>
      <c r="Q13" s="375">
        <f t="shared" si="0"/>
        <v>0</v>
      </c>
      <c r="R13" s="375">
        <f t="shared" si="0"/>
        <v>0</v>
      </c>
    </row>
    <row r="14" spans="1:18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75">
        <f>単体NW!L14</f>
        <v>-13804166</v>
      </c>
      <c r="M14" s="299">
        <f>単体NW!M14</f>
        <v>13804166</v>
      </c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単体NW!L15</f>
        <v>648000</v>
      </c>
      <c r="M15" s="271">
        <f>単体NW!M15</f>
        <v>-648000</v>
      </c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単体NW!L16</f>
        <v>-5624021</v>
      </c>
      <c r="M16" s="271">
        <f>単体NW!M16</f>
        <v>5624021</v>
      </c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f>単体NW!L17</f>
        <v>0</v>
      </c>
      <c r="M17" s="271">
        <f>単体NW!M17</f>
        <v>0</v>
      </c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単体NW!L18</f>
        <v>-8828145</v>
      </c>
      <c r="M18" s="271">
        <f>単体NW!M18</f>
        <v>8828145</v>
      </c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f>単体NW!J19</f>
        <v>0</v>
      </c>
      <c r="K19" s="486"/>
      <c r="L19" s="265">
        <f>単体NW!L19</f>
        <v>0</v>
      </c>
      <c r="M19" s="276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f>単体NW!J20</f>
        <v>0</v>
      </c>
      <c r="K20" s="486"/>
      <c r="L20" s="265">
        <f>単体NW!L20</f>
        <v>0</v>
      </c>
      <c r="M20" s="276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47">
        <f>単体NW!J21</f>
        <v>0</v>
      </c>
      <c r="K21" s="489"/>
      <c r="L21" s="301">
        <f>単体NW!L21</f>
        <v>0</v>
      </c>
      <c r="M21" s="300">
        <f>単体NW!M21</f>
        <v>0</v>
      </c>
      <c r="N21" s="20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84">
        <f>単体NW!J22</f>
        <v>-14411224</v>
      </c>
      <c r="K22" s="485"/>
      <c r="L22" s="277">
        <f>単体NW!L22</f>
        <v>-13804166</v>
      </c>
      <c r="M22" s="278">
        <f>単体NW!M22</f>
        <v>-607058</v>
      </c>
      <c r="N22" s="207"/>
      <c r="O22" s="375">
        <f t="shared" si="0"/>
        <v>0</v>
      </c>
      <c r="P22" s="375">
        <f t="shared" si="0"/>
        <v>0</v>
      </c>
      <c r="Q22" s="375">
        <f t="shared" si="0"/>
        <v>0</v>
      </c>
      <c r="R22" s="375">
        <f t="shared" si="0"/>
        <v>0</v>
      </c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30">
        <f>単体NW!J23</f>
        <v>17405221</v>
      </c>
      <c r="K23" s="488"/>
      <c r="L23" s="302">
        <f>単体NW!L23</f>
        <v>18743360</v>
      </c>
      <c r="M23" s="303">
        <f>単体NW!M23</f>
        <v>-1338139</v>
      </c>
      <c r="N23" s="207"/>
      <c r="O23" s="375">
        <f t="shared" si="0"/>
        <v>0</v>
      </c>
      <c r="P23" s="375">
        <f t="shared" si="0"/>
        <v>0</v>
      </c>
      <c r="Q23" s="375">
        <f t="shared" si="0"/>
        <v>0</v>
      </c>
      <c r="R23" s="375">
        <f t="shared" si="0"/>
        <v>0</v>
      </c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3">
    <mergeCell ref="J20:K20"/>
    <mergeCell ref="J21:K21"/>
    <mergeCell ref="J22:K22"/>
    <mergeCell ref="J23:K23"/>
    <mergeCell ref="J18:K18"/>
    <mergeCell ref="J19:K19"/>
    <mergeCell ref="O5:R5"/>
    <mergeCell ref="J14:K14"/>
    <mergeCell ref="J15:K15"/>
    <mergeCell ref="J16:K16"/>
    <mergeCell ref="J17:K17"/>
    <mergeCell ref="J13:K13"/>
    <mergeCell ref="J8:K8"/>
    <mergeCell ref="J9:K9"/>
    <mergeCell ref="J10:K10"/>
    <mergeCell ref="J11:K11"/>
    <mergeCell ref="J12:K12"/>
    <mergeCell ref="B1:M1"/>
    <mergeCell ref="B2:M2"/>
    <mergeCell ref="B3:M3"/>
    <mergeCell ref="B4:M4"/>
    <mergeCell ref="B6:I7"/>
    <mergeCell ref="J6:K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07" orientation="landscape" cellComments="asDisplayed" r:id="rId1"/>
  <headerFooter alignWithMargins="0"/>
  <rowBreaks count="2" manualBreakCount="2">
    <brk id="140" max="16383" man="1"/>
    <brk id="1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R79"/>
  <sheetViews>
    <sheetView showGridLines="0" view="pageBreakPreview" zoomScale="110" zoomScaleNormal="100" zoomScaleSheetLayoutView="110" workbookViewId="0">
      <selection activeCell="AA16" sqref="AA16:AB16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625" style="1" customWidth="1"/>
    <col min="15" max="18" width="13.375" style="1" customWidth="1"/>
    <col min="19" max="19" width="0.75" style="1" customWidth="1"/>
    <col min="20" max="16384" width="9" style="1"/>
  </cols>
  <sheetData>
    <row r="1" spans="1:18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8" ht="18" customHeight="1">
      <c r="A2" s="176"/>
      <c r="B2" s="455" t="s">
        <v>122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8" s="28" customFormat="1" ht="15.95" customHeight="1">
      <c r="B3" s="456" t="str">
        <f>単体CF!B3</f>
        <v>自　　平成28年04月01日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8" s="28" customFormat="1" ht="15.95" customHeight="1">
      <c r="B4" s="456" t="str">
        <f>単体CF!B4</f>
        <v>至　　平成29年03月31日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8" s="29" customFormat="1" ht="17.25" customHeight="1" thickBot="1">
      <c r="M5" s="177" t="s">
        <v>189</v>
      </c>
      <c r="O5" s="507" t="s">
        <v>191</v>
      </c>
      <c r="P5" s="507"/>
      <c r="Q5" s="507"/>
      <c r="R5" s="507"/>
    </row>
    <row r="6" spans="1:18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  <c r="O6" s="247">
        <f>'単体BS 按分用'!P6</f>
        <v>0</v>
      </c>
      <c r="P6" s="247">
        <f>'単体BS 按分用'!Q6</f>
        <v>0</v>
      </c>
      <c r="Q6" s="247">
        <f>'単体BS 按分用'!R6</f>
        <v>0</v>
      </c>
      <c r="R6" s="247">
        <f>'単体BS 按分用'!S6</f>
        <v>0</v>
      </c>
    </row>
    <row r="7" spans="1:18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  <c r="O7" s="256">
        <f>'単体BS 按分用'!P7</f>
        <v>0</v>
      </c>
      <c r="P7" s="256">
        <f>'単体BS 按分用'!Q7</f>
        <v>0</v>
      </c>
      <c r="Q7" s="256">
        <f>'単体BS 按分用'!R7</f>
        <v>0</v>
      </c>
      <c r="R7" s="256">
        <f>'単体BS 按分用'!S7</f>
        <v>0</v>
      </c>
    </row>
    <row r="8" spans="1:18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  <c r="O8" s="236"/>
      <c r="P8" s="236"/>
      <c r="Q8" s="236"/>
      <c r="R8" s="236"/>
    </row>
    <row r="9" spans="1:18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単体CF!L9</f>
        <v>107645079</v>
      </c>
      <c r="M9" s="417"/>
      <c r="O9" s="265">
        <f t="shared" ref="O9:R29" si="0">$L9*O$7</f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単体CF!L10</f>
        <v>101176936</v>
      </c>
      <c r="M10" s="417"/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単体CF!L11</f>
        <v>36622640</v>
      </c>
      <c r="M11" s="417"/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単体CF!L12</f>
        <v>64498776</v>
      </c>
      <c r="M12" s="417"/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単体CF!L13</f>
        <v>0</v>
      </c>
      <c r="M13" s="417"/>
      <c r="O13" s="265">
        <f t="shared" si="0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単体CF!L14</f>
        <v>55520</v>
      </c>
      <c r="M14" s="417"/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単体CF!L15</f>
        <v>6468143</v>
      </c>
      <c r="M15" s="417"/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単体CF!L16</f>
        <v>6459943</v>
      </c>
      <c r="M16" s="417"/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18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単体CF!L17</f>
        <v>0</v>
      </c>
      <c r="M17" s="417"/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18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単体CF!L18</f>
        <v>0</v>
      </c>
      <c r="M18" s="417"/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18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単体CF!L19</f>
        <v>8200</v>
      </c>
      <c r="M19" s="417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18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単体CF!L20</f>
        <v>107133550</v>
      </c>
      <c r="M20" s="417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18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単体CF!L21</f>
        <v>106731000</v>
      </c>
      <c r="M21" s="41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</row>
    <row r="22" spans="2:18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単体CF!L22</f>
        <v>0</v>
      </c>
      <c r="M22" s="417"/>
      <c r="O22" s="265">
        <f t="shared" si="0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</row>
    <row r="23" spans="2:18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単体CF!L23</f>
        <v>402550</v>
      </c>
      <c r="M23" s="417"/>
      <c r="O23" s="265">
        <f t="shared" si="0"/>
        <v>0</v>
      </c>
      <c r="P23" s="265">
        <f t="shared" si="0"/>
        <v>0</v>
      </c>
      <c r="Q23" s="265">
        <f t="shared" si="0"/>
        <v>0</v>
      </c>
      <c r="R23" s="265">
        <f t="shared" si="0"/>
        <v>0</v>
      </c>
    </row>
    <row r="24" spans="2:18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単体CF!L24</f>
        <v>0</v>
      </c>
      <c r="M24" s="417"/>
      <c r="O24" s="265">
        <f t="shared" si="0"/>
        <v>0</v>
      </c>
      <c r="P24" s="265">
        <f t="shared" si="0"/>
        <v>0</v>
      </c>
      <c r="Q24" s="265">
        <f t="shared" si="0"/>
        <v>0</v>
      </c>
      <c r="R24" s="265">
        <f t="shared" si="0"/>
        <v>0</v>
      </c>
    </row>
    <row r="25" spans="2:18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単体CF!L25</f>
        <v>0</v>
      </c>
      <c r="M25" s="417"/>
      <c r="O25" s="265">
        <f t="shared" si="0"/>
        <v>0</v>
      </c>
      <c r="P25" s="265">
        <f t="shared" si="0"/>
        <v>0</v>
      </c>
      <c r="Q25" s="265">
        <f t="shared" si="0"/>
        <v>0</v>
      </c>
      <c r="R25" s="265">
        <f t="shared" si="0"/>
        <v>0</v>
      </c>
    </row>
    <row r="26" spans="2:18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単体CF!L26</f>
        <v>0</v>
      </c>
      <c r="M26" s="417"/>
      <c r="O26" s="265">
        <f t="shared" si="0"/>
        <v>0</v>
      </c>
      <c r="P26" s="265">
        <f t="shared" si="0"/>
        <v>0</v>
      </c>
      <c r="Q26" s="265">
        <f t="shared" si="0"/>
        <v>0</v>
      </c>
      <c r="R26" s="265">
        <f t="shared" si="0"/>
        <v>0</v>
      </c>
    </row>
    <row r="27" spans="2:18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単体CF!L27</f>
        <v>0</v>
      </c>
      <c r="M27" s="417"/>
      <c r="O27" s="265">
        <f t="shared" si="0"/>
        <v>0</v>
      </c>
      <c r="P27" s="265">
        <f t="shared" si="0"/>
        <v>0</v>
      </c>
      <c r="Q27" s="265">
        <f t="shared" si="0"/>
        <v>0</v>
      </c>
      <c r="R27" s="265">
        <f t="shared" si="0"/>
        <v>0</v>
      </c>
    </row>
    <row r="28" spans="2:18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f>単体CF!L28</f>
        <v>0</v>
      </c>
      <c r="M28" s="417"/>
      <c r="O28" s="265">
        <f t="shared" si="0"/>
        <v>0</v>
      </c>
      <c r="P28" s="265">
        <f t="shared" si="0"/>
        <v>0</v>
      </c>
      <c r="Q28" s="265">
        <f t="shared" si="0"/>
        <v>0</v>
      </c>
      <c r="R28" s="265">
        <f t="shared" si="0"/>
        <v>0</v>
      </c>
    </row>
    <row r="29" spans="2:18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単体CF!L29</f>
        <v>-511529</v>
      </c>
      <c r="M29" s="427"/>
      <c r="O29" s="375">
        <f t="shared" si="0"/>
        <v>0</v>
      </c>
      <c r="P29" s="375">
        <f t="shared" si="0"/>
        <v>0</v>
      </c>
      <c r="Q29" s="375">
        <f t="shared" si="0"/>
        <v>0</v>
      </c>
      <c r="R29" s="375">
        <f t="shared" si="0"/>
        <v>0</v>
      </c>
    </row>
    <row r="30" spans="2:18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  <c r="O30" s="265"/>
      <c r="P30" s="265"/>
      <c r="Q30" s="265"/>
      <c r="R30" s="265"/>
    </row>
    <row r="31" spans="2:18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単体CF!L31</f>
        <v>648000</v>
      </c>
      <c r="M31" s="417"/>
      <c r="O31" s="265">
        <f t="shared" ref="O31:R43" si="1">$L31*O$7</f>
        <v>0</v>
      </c>
      <c r="P31" s="265">
        <f t="shared" si="1"/>
        <v>0</v>
      </c>
      <c r="Q31" s="265">
        <f t="shared" si="1"/>
        <v>0</v>
      </c>
      <c r="R31" s="265">
        <f t="shared" si="1"/>
        <v>0</v>
      </c>
    </row>
    <row r="32" spans="2:18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単体CF!L32</f>
        <v>648000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2:18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単体CF!L33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2:18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単体CF!L34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2:18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単体CF!L35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2:18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単体CF!L36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2:18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単体CF!L37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2:18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単体CF!L38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2:18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単体CF!L39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2:18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単体CF!L40</f>
        <v>0</v>
      </c>
      <c r="M40" s="417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2:18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単体CF!L41</f>
        <v>0</v>
      </c>
      <c r="M41" s="417"/>
      <c r="O41" s="265">
        <f t="shared" si="1"/>
        <v>0</v>
      </c>
      <c r="P41" s="265">
        <f t="shared" si="1"/>
        <v>0</v>
      </c>
      <c r="Q41" s="265">
        <f t="shared" si="1"/>
        <v>0</v>
      </c>
      <c r="R41" s="265">
        <f t="shared" si="1"/>
        <v>0</v>
      </c>
    </row>
    <row r="42" spans="2:18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単体CF!L42</f>
        <v>0</v>
      </c>
      <c r="M42" s="417"/>
      <c r="O42" s="265">
        <f t="shared" si="1"/>
        <v>0</v>
      </c>
      <c r="P42" s="265">
        <f t="shared" si="1"/>
        <v>0</v>
      </c>
      <c r="Q42" s="265">
        <f t="shared" si="1"/>
        <v>0</v>
      </c>
      <c r="R42" s="265">
        <f t="shared" si="1"/>
        <v>0</v>
      </c>
    </row>
    <row r="43" spans="2:18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単体CF!L43</f>
        <v>-648000</v>
      </c>
      <c r="M43" s="427"/>
      <c r="O43" s="375">
        <f t="shared" si="1"/>
        <v>0</v>
      </c>
      <c r="P43" s="375">
        <f t="shared" si="1"/>
        <v>0</v>
      </c>
      <c r="Q43" s="375">
        <f t="shared" si="1"/>
        <v>0</v>
      </c>
      <c r="R43" s="375">
        <f t="shared" si="1"/>
        <v>0</v>
      </c>
    </row>
    <row r="44" spans="2:18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  <c r="O44" s="265"/>
      <c r="P44" s="265"/>
      <c r="Q44" s="265"/>
      <c r="R44" s="265"/>
    </row>
    <row r="45" spans="2:18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単体CF!L45</f>
        <v>0</v>
      </c>
      <c r="M45" s="417"/>
      <c r="O45" s="265">
        <f t="shared" ref="O45:R54" si="2">$L45*O$7</f>
        <v>0</v>
      </c>
      <c r="P45" s="265">
        <f t="shared" si="2"/>
        <v>0</v>
      </c>
      <c r="Q45" s="265">
        <f t="shared" si="2"/>
        <v>0</v>
      </c>
      <c r="R45" s="265">
        <f t="shared" si="2"/>
        <v>0</v>
      </c>
    </row>
    <row r="46" spans="2:18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単体CF!L46</f>
        <v>0</v>
      </c>
      <c r="M46" s="417"/>
      <c r="O46" s="265">
        <f t="shared" si="2"/>
        <v>0</v>
      </c>
      <c r="P46" s="265">
        <f t="shared" si="2"/>
        <v>0</v>
      </c>
      <c r="Q46" s="265">
        <f t="shared" si="2"/>
        <v>0</v>
      </c>
      <c r="R46" s="265">
        <f t="shared" si="2"/>
        <v>0</v>
      </c>
    </row>
    <row r="47" spans="2:18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単体CF!L47</f>
        <v>0</v>
      </c>
      <c r="M47" s="417"/>
      <c r="O47" s="265">
        <f t="shared" si="2"/>
        <v>0</v>
      </c>
      <c r="P47" s="265">
        <f t="shared" si="2"/>
        <v>0</v>
      </c>
      <c r="Q47" s="265">
        <f t="shared" si="2"/>
        <v>0</v>
      </c>
      <c r="R47" s="265">
        <f t="shared" si="2"/>
        <v>0</v>
      </c>
    </row>
    <row r="48" spans="2:18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単体CF!L48</f>
        <v>0</v>
      </c>
      <c r="M48" s="417"/>
      <c r="O48" s="265">
        <f t="shared" si="2"/>
        <v>0</v>
      </c>
      <c r="P48" s="265">
        <f t="shared" si="2"/>
        <v>0</v>
      </c>
      <c r="Q48" s="265">
        <f t="shared" si="2"/>
        <v>0</v>
      </c>
      <c r="R48" s="265">
        <f t="shared" si="2"/>
        <v>0</v>
      </c>
    </row>
    <row r="49" spans="2:18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単体CF!L49</f>
        <v>0</v>
      </c>
      <c r="M49" s="417"/>
      <c r="O49" s="265">
        <f t="shared" si="2"/>
        <v>0</v>
      </c>
      <c r="P49" s="265">
        <f t="shared" si="2"/>
        <v>0</v>
      </c>
      <c r="Q49" s="265">
        <f t="shared" si="2"/>
        <v>0</v>
      </c>
      <c r="R49" s="265">
        <f t="shared" si="2"/>
        <v>0</v>
      </c>
    </row>
    <row r="50" spans="2:18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単体CF!L50</f>
        <v>0</v>
      </c>
      <c r="M50" s="417"/>
      <c r="O50" s="265">
        <f t="shared" si="2"/>
        <v>0</v>
      </c>
      <c r="P50" s="265">
        <f t="shared" si="2"/>
        <v>0</v>
      </c>
      <c r="Q50" s="265">
        <f t="shared" si="2"/>
        <v>0</v>
      </c>
      <c r="R50" s="265">
        <f t="shared" si="2"/>
        <v>0</v>
      </c>
    </row>
    <row r="51" spans="2:18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26">
        <f>単体CF!L51</f>
        <v>0</v>
      </c>
      <c r="M51" s="427"/>
      <c r="O51" s="375">
        <f t="shared" si="2"/>
        <v>0</v>
      </c>
      <c r="P51" s="375">
        <f t="shared" si="2"/>
        <v>0</v>
      </c>
      <c r="Q51" s="375">
        <f t="shared" si="2"/>
        <v>0</v>
      </c>
      <c r="R51" s="375">
        <f t="shared" si="2"/>
        <v>0</v>
      </c>
    </row>
    <row r="52" spans="2:18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26">
        <f>単体CF!L52</f>
        <v>-1159529</v>
      </c>
      <c r="M52" s="427"/>
      <c r="O52" s="375">
        <f t="shared" si="2"/>
        <v>0</v>
      </c>
      <c r="P52" s="375">
        <f t="shared" si="2"/>
        <v>0</v>
      </c>
      <c r="Q52" s="375">
        <f t="shared" si="2"/>
        <v>0</v>
      </c>
      <c r="R52" s="375">
        <f t="shared" si="2"/>
        <v>0</v>
      </c>
    </row>
    <row r="53" spans="2:18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28">
        <f>単体CF!L53</f>
        <v>1783124</v>
      </c>
      <c r="M53" s="429"/>
      <c r="O53" s="375">
        <f t="shared" si="2"/>
        <v>0</v>
      </c>
      <c r="P53" s="375">
        <f t="shared" si="2"/>
        <v>0</v>
      </c>
      <c r="Q53" s="375">
        <f t="shared" si="2"/>
        <v>0</v>
      </c>
      <c r="R53" s="375">
        <f t="shared" si="2"/>
        <v>0</v>
      </c>
    </row>
    <row r="54" spans="2:18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28">
        <f>単体CF!L54</f>
        <v>623595</v>
      </c>
      <c r="M54" s="429"/>
      <c r="O54" s="375">
        <f t="shared" si="2"/>
        <v>0</v>
      </c>
      <c r="P54" s="375">
        <f t="shared" si="2"/>
        <v>0</v>
      </c>
      <c r="Q54" s="375">
        <f t="shared" si="2"/>
        <v>0</v>
      </c>
      <c r="R54" s="375">
        <f t="shared" si="2"/>
        <v>0</v>
      </c>
    </row>
    <row r="55" spans="2:18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372"/>
      <c r="M55" s="372"/>
      <c r="O55" s="267"/>
      <c r="P55" s="267"/>
      <c r="Q55" s="267"/>
      <c r="R55" s="267"/>
    </row>
    <row r="56" spans="2:18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82">
        <f>単体CF!L56</f>
        <v>0</v>
      </c>
      <c r="M56" s="491"/>
      <c r="O56" s="375">
        <f t="shared" ref="O56:R59" si="3">$L56*O$7</f>
        <v>0</v>
      </c>
      <c r="P56" s="375">
        <f t="shared" si="3"/>
        <v>0</v>
      </c>
      <c r="Q56" s="375">
        <f t="shared" si="3"/>
        <v>0</v>
      </c>
      <c r="R56" s="375">
        <f t="shared" si="3"/>
        <v>0</v>
      </c>
    </row>
    <row r="57" spans="2:18" s="7" customFormat="1" ht="13.5" customHeight="1">
      <c r="B57" s="374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f>単体CF!L57</f>
        <v>0</v>
      </c>
      <c r="M57" s="427"/>
      <c r="O57" s="375">
        <f t="shared" si="3"/>
        <v>0</v>
      </c>
      <c r="P57" s="375">
        <f t="shared" si="3"/>
        <v>0</v>
      </c>
      <c r="Q57" s="375">
        <f t="shared" si="3"/>
        <v>0</v>
      </c>
      <c r="R57" s="375">
        <f t="shared" si="3"/>
        <v>0</v>
      </c>
    </row>
    <row r="58" spans="2:18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7">
        <f>単体CF!L58</f>
        <v>0</v>
      </c>
      <c r="M58" s="473"/>
      <c r="O58" s="375">
        <f t="shared" si="3"/>
        <v>0</v>
      </c>
      <c r="P58" s="375">
        <f t="shared" si="3"/>
        <v>0</v>
      </c>
      <c r="Q58" s="375">
        <f t="shared" si="3"/>
        <v>0</v>
      </c>
      <c r="R58" s="375">
        <f t="shared" si="3"/>
        <v>0</v>
      </c>
    </row>
    <row r="59" spans="2:18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単体CF!L59</f>
        <v>623595</v>
      </c>
      <c r="M59" s="431"/>
      <c r="O59" s="375">
        <f t="shared" si="3"/>
        <v>0</v>
      </c>
      <c r="P59" s="375">
        <f t="shared" si="3"/>
        <v>0</v>
      </c>
      <c r="Q59" s="375">
        <f t="shared" si="3"/>
        <v>0</v>
      </c>
      <c r="R59" s="375">
        <f t="shared" si="3"/>
        <v>0</v>
      </c>
    </row>
    <row r="60" spans="2:18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8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8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8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8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1">
    <mergeCell ref="L52:M52"/>
    <mergeCell ref="B53:K53"/>
    <mergeCell ref="L53:M53"/>
    <mergeCell ref="L44:M44"/>
    <mergeCell ref="L45:M45"/>
    <mergeCell ref="L46:M46"/>
    <mergeCell ref="B54:K54"/>
    <mergeCell ref="L54:M54"/>
    <mergeCell ref="O5:R5"/>
    <mergeCell ref="L59:M59"/>
    <mergeCell ref="L58:M58"/>
    <mergeCell ref="L57:M57"/>
    <mergeCell ref="L56:M56"/>
    <mergeCell ref="L50:M50"/>
    <mergeCell ref="L51:M51"/>
    <mergeCell ref="B52:K52"/>
    <mergeCell ref="L47:M47"/>
    <mergeCell ref="L48:M48"/>
    <mergeCell ref="L49:M49"/>
    <mergeCell ref="L38:M38"/>
    <mergeCell ref="L39:M39"/>
    <mergeCell ref="L40:M40"/>
    <mergeCell ref="L41:M41"/>
    <mergeCell ref="L42:M42"/>
    <mergeCell ref="L43:M43"/>
    <mergeCell ref="L31:M31"/>
    <mergeCell ref="L32:M32"/>
    <mergeCell ref="L33:M33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13:M13"/>
    <mergeCell ref="L21:M21"/>
    <mergeCell ref="L22:M22"/>
    <mergeCell ref="L23:M23"/>
    <mergeCell ref="L24:M24"/>
    <mergeCell ref="L8:M8"/>
    <mergeCell ref="L9:M9"/>
    <mergeCell ref="L10:M10"/>
    <mergeCell ref="B1:M1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orientation="portrait" cellComments="asDisplayed" r:id="rId1"/>
  <headerFooter alignWithMargins="0"/>
  <rowBreaks count="1" manualBreakCount="1">
    <brk id="59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AJ284"/>
  <sheetViews>
    <sheetView showGridLines="0" view="pageBreakPreview" zoomScaleNormal="100" zoomScaleSheetLayoutView="100" workbookViewId="0">
      <selection activeCell="AA16" sqref="AA16:AB16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5" width="6.625" style="1" customWidth="1"/>
    <col min="16" max="19" width="13.375" style="1" customWidth="1"/>
    <col min="20" max="21" width="2.125" style="1" customWidth="1"/>
    <col min="22" max="29" width="3.875" style="1" customWidth="1"/>
    <col min="30" max="30" width="6.5" style="1" customWidth="1"/>
    <col min="31" max="32" width="6.625" style="1" customWidth="1"/>
    <col min="33" max="36" width="13.25" style="1" customWidth="1"/>
    <col min="37" max="37" width="0.625" style="1" customWidth="1"/>
    <col min="38" max="16384" width="9" style="1"/>
  </cols>
  <sheetData>
    <row r="1" spans="1:36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23.25" customHeight="1">
      <c r="A2" s="2"/>
      <c r="B2" s="381" t="s">
        <v>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6" ht="21" customHeight="1">
      <c r="B3" s="382" t="str">
        <f>単体BS!B3</f>
        <v>（平成29年03月31日現在）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s="3" customFormat="1" ht="16.5" customHeight="1" thickBot="1">
      <c r="B4" s="4"/>
      <c r="S4" s="5" t="s">
        <v>192</v>
      </c>
      <c r="AJ4" s="5" t="s">
        <v>192</v>
      </c>
    </row>
    <row r="5" spans="1:36" s="3" customFormat="1" ht="16.5" customHeight="1">
      <c r="B5" s="4"/>
      <c r="P5" s="499" t="s">
        <v>191</v>
      </c>
      <c r="Q5" s="500"/>
      <c r="R5" s="500"/>
      <c r="S5" s="501"/>
      <c r="AF5" s="5"/>
      <c r="AG5" s="494" t="s">
        <v>191</v>
      </c>
      <c r="AH5" s="495"/>
      <c r="AI5" s="495"/>
      <c r="AJ5" s="496"/>
    </row>
    <row r="6" spans="1:36" s="3" customFormat="1" ht="16.5" customHeight="1" thickBot="1">
      <c r="B6" s="4"/>
      <c r="P6" s="239">
        <f>'単体BS 按分用'!P6</f>
        <v>0</v>
      </c>
      <c r="Q6" s="240">
        <f>'単体BS 按分用'!Q6</f>
        <v>0</v>
      </c>
      <c r="R6" s="240">
        <f>'単体BS 按分用'!R6</f>
        <v>0</v>
      </c>
      <c r="S6" s="241">
        <f>'単体BS 按分用'!S6</f>
        <v>0</v>
      </c>
      <c r="AF6" s="5"/>
      <c r="AG6" s="239">
        <f t="shared" ref="AG6:AJ7" si="0">P6</f>
        <v>0</v>
      </c>
      <c r="AH6" s="240">
        <f t="shared" si="0"/>
        <v>0</v>
      </c>
      <c r="AI6" s="240">
        <f t="shared" si="0"/>
        <v>0</v>
      </c>
      <c r="AJ6" s="241">
        <f t="shared" si="0"/>
        <v>0</v>
      </c>
    </row>
    <row r="7" spans="1:36" s="6" customFormat="1" ht="14.25" customHeight="1" thickBot="1">
      <c r="B7" s="383" t="s">
        <v>2</v>
      </c>
      <c r="C7" s="384"/>
      <c r="D7" s="384"/>
      <c r="E7" s="384"/>
      <c r="F7" s="384"/>
      <c r="G7" s="384"/>
      <c r="H7" s="384"/>
      <c r="I7" s="385"/>
      <c r="J7" s="385"/>
      <c r="K7" s="385"/>
      <c r="L7" s="385"/>
      <c r="M7" s="385"/>
      <c r="N7" s="386" t="s">
        <v>3</v>
      </c>
      <c r="O7" s="384"/>
      <c r="P7" s="257">
        <f>'単体BS 按分用'!P7</f>
        <v>0</v>
      </c>
      <c r="Q7" s="258">
        <f>'単体BS 按分用'!Q7</f>
        <v>0</v>
      </c>
      <c r="R7" s="258">
        <f>'単体BS 按分用'!R7</f>
        <v>0</v>
      </c>
      <c r="S7" s="259">
        <f>'単体BS 按分用'!S7</f>
        <v>0</v>
      </c>
      <c r="T7" s="383" t="s">
        <v>2</v>
      </c>
      <c r="U7" s="384"/>
      <c r="V7" s="384"/>
      <c r="W7" s="384"/>
      <c r="X7" s="384"/>
      <c r="Y7" s="384"/>
      <c r="Z7" s="384"/>
      <c r="AA7" s="384"/>
      <c r="AB7" s="384"/>
      <c r="AC7" s="384"/>
      <c r="AD7" s="492"/>
      <c r="AE7" s="386" t="s">
        <v>3</v>
      </c>
      <c r="AF7" s="387"/>
      <c r="AG7" s="260">
        <f t="shared" si="0"/>
        <v>0</v>
      </c>
      <c r="AH7" s="261">
        <f t="shared" si="0"/>
        <v>0</v>
      </c>
      <c r="AI7" s="261">
        <f t="shared" si="0"/>
        <v>0</v>
      </c>
      <c r="AJ7" s="262">
        <f t="shared" si="0"/>
        <v>0</v>
      </c>
    </row>
    <row r="8" spans="1:36" s="7" customFormat="1" ht="14.85" customHeight="1">
      <c r="B8" s="8" t="s">
        <v>4</v>
      </c>
      <c r="C8" s="9"/>
      <c r="D8" s="10"/>
      <c r="E8" s="11"/>
      <c r="F8" s="11"/>
      <c r="G8" s="11"/>
      <c r="H8" s="11"/>
      <c r="I8" s="9"/>
      <c r="J8" s="9"/>
      <c r="K8" s="9"/>
      <c r="L8" s="9"/>
      <c r="M8" s="9"/>
      <c r="N8" s="390"/>
      <c r="O8" s="497"/>
      <c r="P8" s="237"/>
      <c r="Q8" s="238"/>
      <c r="R8" s="238"/>
      <c r="S8" s="230"/>
      <c r="T8" s="313" t="s">
        <v>5</v>
      </c>
      <c r="U8" s="12"/>
      <c r="V8" s="12"/>
      <c r="W8" s="12"/>
      <c r="X8" s="12"/>
      <c r="Y8" s="12"/>
      <c r="Z8" s="13"/>
      <c r="AA8" s="14"/>
      <c r="AB8" s="14"/>
      <c r="AC8" s="14"/>
      <c r="AD8" s="214"/>
      <c r="AE8" s="390"/>
      <c r="AF8" s="391"/>
      <c r="AG8" s="227"/>
      <c r="AH8" s="228"/>
      <c r="AI8" s="228"/>
      <c r="AJ8" s="229"/>
    </row>
    <row r="9" spans="1:36" s="7" customFormat="1" ht="14.85" customHeight="1">
      <c r="B9" s="15"/>
      <c r="C9" s="10" t="s">
        <v>6</v>
      </c>
      <c r="D9" s="10"/>
      <c r="E9" s="10"/>
      <c r="F9" s="10"/>
      <c r="G9" s="10"/>
      <c r="H9" s="10"/>
      <c r="I9" s="9"/>
      <c r="J9" s="9"/>
      <c r="K9" s="9"/>
      <c r="L9" s="9"/>
      <c r="M9" s="9"/>
      <c r="N9" s="388">
        <f>'単体BS 按分用'!N9/1000</f>
        <v>18743.36</v>
      </c>
      <c r="O9" s="493"/>
      <c r="P9" s="281">
        <f t="shared" ref="P9:S28" si="1">$N9*P$7</f>
        <v>0</v>
      </c>
      <c r="Q9" s="282">
        <f t="shared" si="1"/>
        <v>0</v>
      </c>
      <c r="R9" s="282">
        <f t="shared" si="1"/>
        <v>0</v>
      </c>
      <c r="S9" s="283">
        <f t="shared" si="1"/>
        <v>0</v>
      </c>
      <c r="T9" s="313"/>
      <c r="U9" s="10" t="s">
        <v>7</v>
      </c>
      <c r="V9" s="10"/>
      <c r="W9" s="10"/>
      <c r="X9" s="10"/>
      <c r="Y9" s="10"/>
      <c r="Z9" s="9"/>
      <c r="AA9" s="9"/>
      <c r="AB9" s="9"/>
      <c r="AC9" s="9"/>
      <c r="AD9" s="314"/>
      <c r="AE9" s="388">
        <f>'単体BS 按分用'!AE9/1000</f>
        <v>0</v>
      </c>
      <c r="AF9" s="389"/>
      <c r="AG9" s="281">
        <f t="shared" ref="AG9:AJ24" si="2">$AE9*AG$7</f>
        <v>0</v>
      </c>
      <c r="AH9" s="282">
        <f t="shared" si="2"/>
        <v>0</v>
      </c>
      <c r="AI9" s="282">
        <f t="shared" si="2"/>
        <v>0</v>
      </c>
      <c r="AJ9" s="283">
        <f t="shared" si="2"/>
        <v>0</v>
      </c>
    </row>
    <row r="10" spans="1:36" s="7" customFormat="1" ht="14.85" customHeight="1">
      <c r="B10" s="15"/>
      <c r="C10" s="10"/>
      <c r="D10" s="10" t="s">
        <v>8</v>
      </c>
      <c r="E10" s="10"/>
      <c r="F10" s="10"/>
      <c r="G10" s="10"/>
      <c r="H10" s="10"/>
      <c r="I10" s="9"/>
      <c r="J10" s="9"/>
      <c r="K10" s="9"/>
      <c r="L10" s="9"/>
      <c r="M10" s="9"/>
      <c r="N10" s="388">
        <f>'単体BS 按分用'!N10/1000</f>
        <v>14994.504999999999</v>
      </c>
      <c r="O10" s="493"/>
      <c r="P10" s="281">
        <f t="shared" si="1"/>
        <v>0</v>
      </c>
      <c r="Q10" s="282">
        <f t="shared" si="1"/>
        <v>0</v>
      </c>
      <c r="R10" s="282">
        <f t="shared" si="1"/>
        <v>0</v>
      </c>
      <c r="S10" s="283">
        <f t="shared" si="1"/>
        <v>0</v>
      </c>
      <c r="T10" s="313"/>
      <c r="U10" s="10"/>
      <c r="V10" s="10" t="s">
        <v>9</v>
      </c>
      <c r="W10" s="10"/>
      <c r="X10" s="10"/>
      <c r="Y10" s="10"/>
      <c r="Z10" s="9"/>
      <c r="AA10" s="9"/>
      <c r="AB10" s="9"/>
      <c r="AC10" s="9"/>
      <c r="AD10" s="314"/>
      <c r="AE10" s="388">
        <f>'単体BS 按分用'!AE10/1000</f>
        <v>0</v>
      </c>
      <c r="AF10" s="389"/>
      <c r="AG10" s="281">
        <f t="shared" si="2"/>
        <v>0</v>
      </c>
      <c r="AH10" s="282">
        <f t="shared" si="2"/>
        <v>0</v>
      </c>
      <c r="AI10" s="282">
        <f t="shared" si="2"/>
        <v>0</v>
      </c>
      <c r="AJ10" s="283">
        <f t="shared" si="2"/>
        <v>0</v>
      </c>
    </row>
    <row r="11" spans="1:36" s="7" customFormat="1" ht="14.85" customHeight="1">
      <c r="B11" s="15"/>
      <c r="C11" s="10"/>
      <c r="D11" s="10"/>
      <c r="E11" s="10" t="s">
        <v>10</v>
      </c>
      <c r="F11" s="10"/>
      <c r="G11" s="10"/>
      <c r="H11" s="10"/>
      <c r="I11" s="9"/>
      <c r="J11" s="9"/>
      <c r="K11" s="9"/>
      <c r="L11" s="9"/>
      <c r="M11" s="9"/>
      <c r="N11" s="388">
        <f>'単体BS 按分用'!N11/1000</f>
        <v>14346.496999999999</v>
      </c>
      <c r="O11" s="493"/>
      <c r="P11" s="281">
        <f t="shared" si="1"/>
        <v>0</v>
      </c>
      <c r="Q11" s="282">
        <f t="shared" si="1"/>
        <v>0</v>
      </c>
      <c r="R11" s="282">
        <f t="shared" si="1"/>
        <v>0</v>
      </c>
      <c r="S11" s="283">
        <f t="shared" si="1"/>
        <v>0</v>
      </c>
      <c r="T11" s="313"/>
      <c r="U11" s="10"/>
      <c r="V11" s="16" t="s">
        <v>11</v>
      </c>
      <c r="W11" s="10"/>
      <c r="X11" s="10"/>
      <c r="Y11" s="10"/>
      <c r="Z11" s="9"/>
      <c r="AA11" s="9"/>
      <c r="AB11" s="9"/>
      <c r="AC11" s="9"/>
      <c r="AD11" s="314"/>
      <c r="AE11" s="388">
        <f>'単体BS 按分用'!AE11/1000</f>
        <v>0</v>
      </c>
      <c r="AF11" s="389"/>
      <c r="AG11" s="281">
        <f t="shared" si="2"/>
        <v>0</v>
      </c>
      <c r="AH11" s="282">
        <f t="shared" si="2"/>
        <v>0</v>
      </c>
      <c r="AI11" s="282">
        <f t="shared" si="2"/>
        <v>0</v>
      </c>
      <c r="AJ11" s="283">
        <f t="shared" si="2"/>
        <v>0</v>
      </c>
    </row>
    <row r="12" spans="1:36" s="7" customFormat="1" ht="14.85" customHeight="1">
      <c r="B12" s="15"/>
      <c r="C12" s="10"/>
      <c r="D12" s="10"/>
      <c r="E12" s="10"/>
      <c r="F12" s="10" t="s">
        <v>12</v>
      </c>
      <c r="G12" s="10"/>
      <c r="H12" s="10"/>
      <c r="I12" s="9"/>
      <c r="J12" s="9"/>
      <c r="K12" s="9"/>
      <c r="L12" s="9"/>
      <c r="M12" s="9"/>
      <c r="N12" s="388">
        <f>'単体BS 按分用'!N12/1000</f>
        <v>0</v>
      </c>
      <c r="O12" s="493"/>
      <c r="P12" s="281">
        <f t="shared" si="1"/>
        <v>0</v>
      </c>
      <c r="Q12" s="282">
        <f t="shared" si="1"/>
        <v>0</v>
      </c>
      <c r="R12" s="282">
        <f t="shared" si="1"/>
        <v>0</v>
      </c>
      <c r="S12" s="283">
        <f t="shared" si="1"/>
        <v>0</v>
      </c>
      <c r="T12" s="313"/>
      <c r="U12" s="10"/>
      <c r="V12" s="10" t="s">
        <v>13</v>
      </c>
      <c r="W12" s="10"/>
      <c r="X12" s="10"/>
      <c r="Y12" s="10"/>
      <c r="Z12" s="9"/>
      <c r="AA12" s="9"/>
      <c r="AB12" s="9"/>
      <c r="AC12" s="9"/>
      <c r="AD12" s="314"/>
      <c r="AE12" s="388">
        <f>'単体BS 按分用'!AE12/1000</f>
        <v>0</v>
      </c>
      <c r="AF12" s="389"/>
      <c r="AG12" s="281">
        <f t="shared" si="2"/>
        <v>0</v>
      </c>
      <c r="AH12" s="282">
        <f t="shared" si="2"/>
        <v>0</v>
      </c>
      <c r="AI12" s="282">
        <f t="shared" si="2"/>
        <v>0</v>
      </c>
      <c r="AJ12" s="283">
        <f t="shared" si="2"/>
        <v>0</v>
      </c>
    </row>
    <row r="13" spans="1:36" s="7" customFormat="1" ht="14.85" customHeight="1">
      <c r="B13" s="15"/>
      <c r="C13" s="10"/>
      <c r="D13" s="10"/>
      <c r="E13" s="10"/>
      <c r="F13" s="10" t="s">
        <v>14</v>
      </c>
      <c r="G13" s="10"/>
      <c r="H13" s="10"/>
      <c r="I13" s="9"/>
      <c r="J13" s="9"/>
      <c r="K13" s="9"/>
      <c r="L13" s="9"/>
      <c r="M13" s="9"/>
      <c r="N13" s="388">
        <f>'単体BS 按分用'!N13/1000</f>
        <v>0</v>
      </c>
      <c r="O13" s="493"/>
      <c r="P13" s="281">
        <f t="shared" si="1"/>
        <v>0</v>
      </c>
      <c r="Q13" s="282">
        <f t="shared" si="1"/>
        <v>0</v>
      </c>
      <c r="R13" s="282">
        <f t="shared" si="1"/>
        <v>0</v>
      </c>
      <c r="S13" s="283">
        <f t="shared" si="1"/>
        <v>0</v>
      </c>
      <c r="T13" s="313"/>
      <c r="U13" s="10"/>
      <c r="V13" s="10" t="s">
        <v>15</v>
      </c>
      <c r="W13" s="10"/>
      <c r="X13" s="10"/>
      <c r="Y13" s="10"/>
      <c r="Z13" s="9"/>
      <c r="AA13" s="9"/>
      <c r="AB13" s="9"/>
      <c r="AC13" s="9"/>
      <c r="AD13" s="314"/>
      <c r="AE13" s="388">
        <f>'単体BS 按分用'!AE13/1000</f>
        <v>0</v>
      </c>
      <c r="AF13" s="389"/>
      <c r="AG13" s="281">
        <f t="shared" si="2"/>
        <v>0</v>
      </c>
      <c r="AH13" s="282">
        <f t="shared" si="2"/>
        <v>0</v>
      </c>
      <c r="AI13" s="282">
        <f t="shared" si="2"/>
        <v>0</v>
      </c>
      <c r="AJ13" s="283">
        <f t="shared" si="2"/>
        <v>0</v>
      </c>
    </row>
    <row r="14" spans="1:36" s="7" customFormat="1" ht="14.85" customHeight="1">
      <c r="B14" s="15"/>
      <c r="C14" s="10"/>
      <c r="D14" s="10"/>
      <c r="E14" s="10"/>
      <c r="F14" s="10" t="s">
        <v>16</v>
      </c>
      <c r="G14" s="10"/>
      <c r="H14" s="10"/>
      <c r="I14" s="9"/>
      <c r="J14" s="9"/>
      <c r="K14" s="9"/>
      <c r="L14" s="9"/>
      <c r="M14" s="9"/>
      <c r="N14" s="388">
        <f>'単体BS 按分用'!N14/1000</f>
        <v>212901.25</v>
      </c>
      <c r="O14" s="493"/>
      <c r="P14" s="281">
        <f t="shared" si="1"/>
        <v>0</v>
      </c>
      <c r="Q14" s="282">
        <f t="shared" si="1"/>
        <v>0</v>
      </c>
      <c r="R14" s="282">
        <f t="shared" si="1"/>
        <v>0</v>
      </c>
      <c r="S14" s="283">
        <f t="shared" si="1"/>
        <v>0</v>
      </c>
      <c r="T14" s="313"/>
      <c r="U14" s="12"/>
      <c r="V14" s="10" t="s">
        <v>17</v>
      </c>
      <c r="W14" s="10"/>
      <c r="X14" s="10"/>
      <c r="Y14" s="10"/>
      <c r="Z14" s="9"/>
      <c r="AA14" s="9"/>
      <c r="AB14" s="9"/>
      <c r="AC14" s="9"/>
      <c r="AD14" s="314"/>
      <c r="AE14" s="388">
        <f>'単体BS 按分用'!AE14/1000</f>
        <v>0</v>
      </c>
      <c r="AF14" s="389"/>
      <c r="AG14" s="281">
        <f t="shared" si="2"/>
        <v>0</v>
      </c>
      <c r="AH14" s="282">
        <f t="shared" si="2"/>
        <v>0</v>
      </c>
      <c r="AI14" s="282">
        <f t="shared" si="2"/>
        <v>0</v>
      </c>
      <c r="AJ14" s="283">
        <f t="shared" si="2"/>
        <v>0</v>
      </c>
    </row>
    <row r="15" spans="1:36" s="7" customFormat="1" ht="14.85" customHeight="1">
      <c r="B15" s="15"/>
      <c r="C15" s="10"/>
      <c r="D15" s="10"/>
      <c r="E15" s="10"/>
      <c r="F15" s="10" t="s">
        <v>18</v>
      </c>
      <c r="G15" s="10"/>
      <c r="H15" s="10"/>
      <c r="I15" s="9"/>
      <c r="J15" s="9"/>
      <c r="K15" s="9"/>
      <c r="L15" s="9"/>
      <c r="M15" s="9"/>
      <c r="N15" s="388">
        <f>'単体BS 按分用'!N15/1000</f>
        <v>-198554.753</v>
      </c>
      <c r="O15" s="493"/>
      <c r="P15" s="281">
        <f t="shared" si="1"/>
        <v>0</v>
      </c>
      <c r="Q15" s="282">
        <f t="shared" si="1"/>
        <v>0</v>
      </c>
      <c r="R15" s="282">
        <f t="shared" si="1"/>
        <v>0</v>
      </c>
      <c r="S15" s="283">
        <f t="shared" si="1"/>
        <v>0</v>
      </c>
      <c r="T15" s="313"/>
      <c r="U15" s="10" t="s">
        <v>250</v>
      </c>
      <c r="V15" s="10"/>
      <c r="W15" s="10"/>
      <c r="X15" s="10"/>
      <c r="Y15" s="10"/>
      <c r="Z15" s="9"/>
      <c r="AA15" s="9"/>
      <c r="AB15" s="9"/>
      <c r="AC15" s="9"/>
      <c r="AD15" s="314"/>
      <c r="AE15" s="388">
        <f>'単体BS 按分用'!AE15/1000</f>
        <v>1961.7339999999999</v>
      </c>
      <c r="AF15" s="389"/>
      <c r="AG15" s="281">
        <f t="shared" si="2"/>
        <v>0</v>
      </c>
      <c r="AH15" s="282">
        <f t="shared" si="2"/>
        <v>0</v>
      </c>
      <c r="AI15" s="282">
        <f t="shared" si="2"/>
        <v>0</v>
      </c>
      <c r="AJ15" s="283">
        <f t="shared" si="2"/>
        <v>0</v>
      </c>
    </row>
    <row r="16" spans="1:36" s="7" customFormat="1" ht="14.85" customHeight="1">
      <c r="B16" s="15"/>
      <c r="C16" s="10"/>
      <c r="D16" s="10"/>
      <c r="E16" s="10"/>
      <c r="F16" s="10" t="s">
        <v>19</v>
      </c>
      <c r="G16" s="10"/>
      <c r="H16" s="10"/>
      <c r="I16" s="9"/>
      <c r="J16" s="9"/>
      <c r="K16" s="9"/>
      <c r="L16" s="9"/>
      <c r="M16" s="9"/>
      <c r="N16" s="388">
        <f>'単体BS 按分用'!N16/1000</f>
        <v>0</v>
      </c>
      <c r="O16" s="493"/>
      <c r="P16" s="281">
        <f t="shared" si="1"/>
        <v>0</v>
      </c>
      <c r="Q16" s="282">
        <f t="shared" si="1"/>
        <v>0</v>
      </c>
      <c r="R16" s="282">
        <f t="shared" si="1"/>
        <v>0</v>
      </c>
      <c r="S16" s="283">
        <f t="shared" si="1"/>
        <v>0</v>
      </c>
      <c r="T16" s="313"/>
      <c r="U16" s="12"/>
      <c r="V16" s="16" t="s">
        <v>20</v>
      </c>
      <c r="W16" s="10"/>
      <c r="X16" s="10"/>
      <c r="Y16" s="10"/>
      <c r="Z16" s="9"/>
      <c r="AA16" s="9"/>
      <c r="AB16" s="9"/>
      <c r="AC16" s="9"/>
      <c r="AD16" s="314"/>
      <c r="AE16" s="388">
        <f>'単体BS 按分用'!AE16/1000</f>
        <v>0</v>
      </c>
      <c r="AF16" s="389"/>
      <c r="AG16" s="281">
        <f t="shared" si="2"/>
        <v>0</v>
      </c>
      <c r="AH16" s="282">
        <f t="shared" si="2"/>
        <v>0</v>
      </c>
      <c r="AI16" s="282">
        <f t="shared" si="2"/>
        <v>0</v>
      </c>
      <c r="AJ16" s="283">
        <f t="shared" si="2"/>
        <v>0</v>
      </c>
    </row>
    <row r="17" spans="2:36" s="7" customFormat="1" ht="14.85" customHeight="1">
      <c r="B17" s="15"/>
      <c r="C17" s="10"/>
      <c r="D17" s="10"/>
      <c r="E17" s="10"/>
      <c r="F17" s="10" t="s">
        <v>21</v>
      </c>
      <c r="G17" s="10"/>
      <c r="H17" s="10"/>
      <c r="I17" s="9"/>
      <c r="J17" s="9"/>
      <c r="K17" s="9"/>
      <c r="L17" s="9"/>
      <c r="M17" s="9"/>
      <c r="N17" s="388">
        <f>'単体BS 按分用'!N17/1000</f>
        <v>0</v>
      </c>
      <c r="O17" s="493"/>
      <c r="P17" s="281">
        <f t="shared" si="1"/>
        <v>0</v>
      </c>
      <c r="Q17" s="282">
        <f t="shared" si="1"/>
        <v>0</v>
      </c>
      <c r="R17" s="282">
        <f t="shared" si="1"/>
        <v>0</v>
      </c>
      <c r="S17" s="283">
        <f t="shared" si="1"/>
        <v>0</v>
      </c>
      <c r="T17" s="313"/>
      <c r="U17" s="12"/>
      <c r="V17" s="16" t="s">
        <v>22</v>
      </c>
      <c r="W17" s="16"/>
      <c r="X17" s="16"/>
      <c r="Y17" s="16"/>
      <c r="Z17" s="17"/>
      <c r="AA17" s="17"/>
      <c r="AB17" s="17"/>
      <c r="AC17" s="17"/>
      <c r="AD17" s="315"/>
      <c r="AE17" s="388">
        <f>'単体BS 按分用'!AE17/1000</f>
        <v>0</v>
      </c>
      <c r="AF17" s="389"/>
      <c r="AG17" s="281">
        <f t="shared" si="2"/>
        <v>0</v>
      </c>
      <c r="AH17" s="282">
        <f t="shared" si="2"/>
        <v>0</v>
      </c>
      <c r="AI17" s="282">
        <f t="shared" si="2"/>
        <v>0</v>
      </c>
      <c r="AJ17" s="283">
        <f t="shared" si="2"/>
        <v>0</v>
      </c>
    </row>
    <row r="18" spans="2:36" s="7" customFormat="1" ht="14.85" customHeight="1">
      <c r="B18" s="15"/>
      <c r="C18" s="10"/>
      <c r="D18" s="10"/>
      <c r="E18" s="10"/>
      <c r="F18" s="10" t="s">
        <v>249</v>
      </c>
      <c r="G18" s="18"/>
      <c r="H18" s="18"/>
      <c r="I18" s="19"/>
      <c r="J18" s="19"/>
      <c r="K18" s="19"/>
      <c r="L18" s="19"/>
      <c r="M18" s="19"/>
      <c r="N18" s="388">
        <f>'単体BS 按分用'!N18/1000</f>
        <v>0</v>
      </c>
      <c r="O18" s="493"/>
      <c r="P18" s="281">
        <f t="shared" si="1"/>
        <v>0</v>
      </c>
      <c r="Q18" s="282">
        <f t="shared" si="1"/>
        <v>0</v>
      </c>
      <c r="R18" s="282">
        <f t="shared" si="1"/>
        <v>0</v>
      </c>
      <c r="S18" s="283">
        <f t="shared" si="1"/>
        <v>0</v>
      </c>
      <c r="T18" s="313"/>
      <c r="U18" s="12"/>
      <c r="V18" s="16" t="s">
        <v>23</v>
      </c>
      <c r="W18" s="16"/>
      <c r="X18" s="16"/>
      <c r="Y18" s="16"/>
      <c r="Z18" s="17"/>
      <c r="AA18" s="17"/>
      <c r="AB18" s="17"/>
      <c r="AC18" s="17"/>
      <c r="AD18" s="315"/>
      <c r="AE18" s="388">
        <f>'単体BS 按分用'!AE18/1000</f>
        <v>0</v>
      </c>
      <c r="AF18" s="389"/>
      <c r="AG18" s="281">
        <f t="shared" si="2"/>
        <v>0</v>
      </c>
      <c r="AH18" s="282">
        <f t="shared" si="2"/>
        <v>0</v>
      </c>
      <c r="AI18" s="282">
        <f t="shared" si="2"/>
        <v>0</v>
      </c>
      <c r="AJ18" s="283">
        <f t="shared" si="2"/>
        <v>0</v>
      </c>
    </row>
    <row r="19" spans="2:36" s="7" customFormat="1" ht="14.85" customHeight="1">
      <c r="B19" s="15"/>
      <c r="C19" s="10"/>
      <c r="D19" s="10"/>
      <c r="E19" s="10"/>
      <c r="F19" s="10" t="s">
        <v>244</v>
      </c>
      <c r="G19" s="18"/>
      <c r="H19" s="18"/>
      <c r="I19" s="19"/>
      <c r="J19" s="19"/>
      <c r="K19" s="19"/>
      <c r="L19" s="19"/>
      <c r="M19" s="19"/>
      <c r="N19" s="388">
        <f>'単体BS 按分用'!N19/1000</f>
        <v>0</v>
      </c>
      <c r="O19" s="493"/>
      <c r="P19" s="281">
        <f t="shared" si="1"/>
        <v>0</v>
      </c>
      <c r="Q19" s="282">
        <f t="shared" si="1"/>
        <v>0</v>
      </c>
      <c r="R19" s="282">
        <f t="shared" si="1"/>
        <v>0</v>
      </c>
      <c r="S19" s="283">
        <f t="shared" si="1"/>
        <v>0</v>
      </c>
      <c r="T19" s="316"/>
      <c r="U19" s="12"/>
      <c r="V19" s="16" t="s">
        <v>24</v>
      </c>
      <c r="W19" s="16"/>
      <c r="X19" s="16"/>
      <c r="Y19" s="16"/>
      <c r="Z19" s="17"/>
      <c r="AA19" s="17"/>
      <c r="AB19" s="17"/>
      <c r="AC19" s="17"/>
      <c r="AD19" s="315"/>
      <c r="AE19" s="388">
        <f>'単体BS 按分用'!AE19/1000</f>
        <v>0</v>
      </c>
      <c r="AF19" s="389"/>
      <c r="AG19" s="281">
        <f t="shared" si="2"/>
        <v>0</v>
      </c>
      <c r="AH19" s="282">
        <f t="shared" si="2"/>
        <v>0</v>
      </c>
      <c r="AI19" s="282">
        <f t="shared" si="2"/>
        <v>0</v>
      </c>
      <c r="AJ19" s="283">
        <f t="shared" si="2"/>
        <v>0</v>
      </c>
    </row>
    <row r="20" spans="2:36" s="7" customFormat="1" ht="14.85" customHeight="1">
      <c r="B20" s="15"/>
      <c r="C20" s="10"/>
      <c r="D20" s="10"/>
      <c r="E20" s="10"/>
      <c r="F20" s="10" t="s">
        <v>25</v>
      </c>
      <c r="G20" s="18"/>
      <c r="H20" s="18"/>
      <c r="I20" s="19"/>
      <c r="J20" s="19"/>
      <c r="K20" s="19"/>
      <c r="L20" s="19"/>
      <c r="M20" s="19"/>
      <c r="N20" s="388">
        <f>'単体BS 按分用'!N20/1000</f>
        <v>0</v>
      </c>
      <c r="O20" s="493"/>
      <c r="P20" s="281">
        <f t="shared" si="1"/>
        <v>0</v>
      </c>
      <c r="Q20" s="282">
        <f t="shared" si="1"/>
        <v>0</v>
      </c>
      <c r="R20" s="282">
        <f t="shared" si="1"/>
        <v>0</v>
      </c>
      <c r="S20" s="283">
        <f t="shared" si="1"/>
        <v>0</v>
      </c>
      <c r="T20" s="316"/>
      <c r="U20" s="12"/>
      <c r="V20" s="16" t="s">
        <v>26</v>
      </c>
      <c r="W20" s="16"/>
      <c r="X20" s="16"/>
      <c r="Y20" s="16"/>
      <c r="Z20" s="17"/>
      <c r="AA20" s="17"/>
      <c r="AB20" s="17"/>
      <c r="AC20" s="17"/>
      <c r="AD20" s="315"/>
      <c r="AE20" s="388">
        <f>'単体BS 按分用'!AE20/1000</f>
        <v>0</v>
      </c>
      <c r="AF20" s="389"/>
      <c r="AG20" s="281">
        <f t="shared" si="2"/>
        <v>0</v>
      </c>
      <c r="AH20" s="282">
        <f t="shared" si="2"/>
        <v>0</v>
      </c>
      <c r="AI20" s="282">
        <f t="shared" si="2"/>
        <v>0</v>
      </c>
      <c r="AJ20" s="283">
        <f t="shared" si="2"/>
        <v>0</v>
      </c>
    </row>
    <row r="21" spans="2:36" s="7" customFormat="1" ht="14.85" customHeight="1">
      <c r="B21" s="15"/>
      <c r="C21" s="10"/>
      <c r="D21" s="10"/>
      <c r="E21" s="10"/>
      <c r="F21" s="10" t="s">
        <v>248</v>
      </c>
      <c r="G21" s="18"/>
      <c r="H21" s="18"/>
      <c r="I21" s="19"/>
      <c r="J21" s="19"/>
      <c r="K21" s="19"/>
      <c r="L21" s="19"/>
      <c r="M21" s="19"/>
      <c r="N21" s="388">
        <f>'単体BS 按分用'!N21/1000</f>
        <v>0</v>
      </c>
      <c r="O21" s="493"/>
      <c r="P21" s="281">
        <f t="shared" si="1"/>
        <v>0</v>
      </c>
      <c r="Q21" s="282">
        <f t="shared" si="1"/>
        <v>0</v>
      </c>
      <c r="R21" s="282">
        <f t="shared" si="1"/>
        <v>0</v>
      </c>
      <c r="S21" s="283">
        <f t="shared" si="1"/>
        <v>0</v>
      </c>
      <c r="T21" s="313"/>
      <c r="U21" s="12"/>
      <c r="V21" s="10" t="s">
        <v>27</v>
      </c>
      <c r="W21" s="10"/>
      <c r="X21" s="10"/>
      <c r="Y21" s="10"/>
      <c r="Z21" s="9"/>
      <c r="AA21" s="9"/>
      <c r="AB21" s="9"/>
      <c r="AC21" s="9"/>
      <c r="AD21" s="314"/>
      <c r="AE21" s="388">
        <f>'単体BS 按分用'!AE21/1000</f>
        <v>1961.7339999999999</v>
      </c>
      <c r="AF21" s="389"/>
      <c r="AG21" s="281">
        <f t="shared" si="2"/>
        <v>0</v>
      </c>
      <c r="AH21" s="282">
        <f t="shared" si="2"/>
        <v>0</v>
      </c>
      <c r="AI21" s="282">
        <f t="shared" si="2"/>
        <v>0</v>
      </c>
      <c r="AJ21" s="283">
        <f t="shared" si="2"/>
        <v>0</v>
      </c>
    </row>
    <row r="22" spans="2:36" s="7" customFormat="1" ht="14.85" customHeight="1">
      <c r="B22" s="15"/>
      <c r="C22" s="10"/>
      <c r="D22" s="10"/>
      <c r="E22" s="10"/>
      <c r="F22" s="10" t="s">
        <v>28</v>
      </c>
      <c r="G22" s="18"/>
      <c r="H22" s="18"/>
      <c r="I22" s="19"/>
      <c r="J22" s="19"/>
      <c r="K22" s="19"/>
      <c r="L22" s="19"/>
      <c r="M22" s="19"/>
      <c r="N22" s="388">
        <f>'単体BS 按分用'!N22/1000</f>
        <v>0</v>
      </c>
      <c r="O22" s="493"/>
      <c r="P22" s="281">
        <f t="shared" si="1"/>
        <v>0</v>
      </c>
      <c r="Q22" s="282">
        <f t="shared" si="1"/>
        <v>0</v>
      </c>
      <c r="R22" s="282">
        <f t="shared" si="1"/>
        <v>0</v>
      </c>
      <c r="S22" s="283">
        <f t="shared" si="1"/>
        <v>0</v>
      </c>
      <c r="T22" s="313"/>
      <c r="U22" s="12"/>
      <c r="V22" s="21" t="s">
        <v>247</v>
      </c>
      <c r="W22" s="12"/>
      <c r="X22" s="12"/>
      <c r="Y22" s="12"/>
      <c r="Z22" s="14"/>
      <c r="AA22" s="14"/>
      <c r="AB22" s="14"/>
      <c r="AC22" s="14"/>
      <c r="AD22" s="214"/>
      <c r="AE22" s="388">
        <f>'単体BS 按分用'!AE22/1000</f>
        <v>0</v>
      </c>
      <c r="AF22" s="389"/>
      <c r="AG22" s="281">
        <f t="shared" si="2"/>
        <v>0</v>
      </c>
      <c r="AH22" s="282">
        <f t="shared" si="2"/>
        <v>0</v>
      </c>
      <c r="AI22" s="282">
        <f t="shared" si="2"/>
        <v>0</v>
      </c>
      <c r="AJ22" s="283">
        <f t="shared" si="2"/>
        <v>0</v>
      </c>
    </row>
    <row r="23" spans="2:36" s="7" customFormat="1" ht="14.85" customHeight="1">
      <c r="B23" s="15"/>
      <c r="C23" s="10"/>
      <c r="D23" s="10"/>
      <c r="E23" s="10"/>
      <c r="F23" s="10" t="s">
        <v>29</v>
      </c>
      <c r="G23" s="18"/>
      <c r="H23" s="18"/>
      <c r="I23" s="19"/>
      <c r="J23" s="19"/>
      <c r="K23" s="19"/>
      <c r="L23" s="19"/>
      <c r="M23" s="19"/>
      <c r="N23" s="388">
        <f>'単体BS 按分用'!N23/1000</f>
        <v>0</v>
      </c>
      <c r="O23" s="493"/>
      <c r="P23" s="281">
        <f t="shared" si="1"/>
        <v>0</v>
      </c>
      <c r="Q23" s="282">
        <f t="shared" si="1"/>
        <v>0</v>
      </c>
      <c r="R23" s="282">
        <f t="shared" si="1"/>
        <v>0</v>
      </c>
      <c r="S23" s="283">
        <f t="shared" si="1"/>
        <v>0</v>
      </c>
      <c r="T23" s="313"/>
      <c r="U23" s="12"/>
      <c r="V23" s="12" t="s">
        <v>17</v>
      </c>
      <c r="W23" s="12"/>
      <c r="X23" s="12"/>
      <c r="Y23" s="12"/>
      <c r="Z23" s="14"/>
      <c r="AA23" s="14"/>
      <c r="AB23" s="14"/>
      <c r="AC23" s="14"/>
      <c r="AD23" s="214"/>
      <c r="AE23" s="388">
        <f>'単体BS 按分用'!AE23/1000</f>
        <v>0</v>
      </c>
      <c r="AF23" s="389"/>
      <c r="AG23" s="281">
        <f t="shared" si="2"/>
        <v>0</v>
      </c>
      <c r="AH23" s="282">
        <f t="shared" si="2"/>
        <v>0</v>
      </c>
      <c r="AI23" s="282">
        <f t="shared" si="2"/>
        <v>0</v>
      </c>
      <c r="AJ23" s="283">
        <f t="shared" si="2"/>
        <v>0</v>
      </c>
    </row>
    <row r="24" spans="2:36" s="7" customFormat="1" ht="14.85" customHeight="1">
      <c r="B24" s="15"/>
      <c r="C24" s="10"/>
      <c r="D24" s="10"/>
      <c r="E24" s="10"/>
      <c r="F24" s="10" t="s">
        <v>180</v>
      </c>
      <c r="G24" s="10"/>
      <c r="H24" s="10"/>
      <c r="I24" s="9"/>
      <c r="J24" s="9"/>
      <c r="K24" s="9"/>
      <c r="L24" s="9"/>
      <c r="M24" s="9"/>
      <c r="N24" s="388">
        <f>'単体BS 按分用'!N24/1000</f>
        <v>0</v>
      </c>
      <c r="O24" s="493"/>
      <c r="P24" s="281">
        <f t="shared" si="1"/>
        <v>0</v>
      </c>
      <c r="Q24" s="282">
        <f t="shared" si="1"/>
        <v>0</v>
      </c>
      <c r="R24" s="282">
        <f t="shared" si="1"/>
        <v>0</v>
      </c>
      <c r="S24" s="283">
        <f t="shared" si="1"/>
        <v>0</v>
      </c>
      <c r="T24" s="392" t="s">
        <v>30</v>
      </c>
      <c r="U24" s="393"/>
      <c r="V24" s="393"/>
      <c r="W24" s="393"/>
      <c r="X24" s="393"/>
      <c r="Y24" s="393"/>
      <c r="Z24" s="393"/>
      <c r="AA24" s="393"/>
      <c r="AB24" s="393"/>
      <c r="AC24" s="393"/>
      <c r="AD24" s="498"/>
      <c r="AE24" s="394">
        <f>'単体BS 按分用'!AE24/1000</f>
        <v>1961.7339999999999</v>
      </c>
      <c r="AF24" s="395"/>
      <c r="AG24" s="287">
        <f t="shared" si="2"/>
        <v>0</v>
      </c>
      <c r="AH24" s="288">
        <f t="shared" si="2"/>
        <v>0</v>
      </c>
      <c r="AI24" s="288">
        <f t="shared" si="2"/>
        <v>0</v>
      </c>
      <c r="AJ24" s="289">
        <f t="shared" si="2"/>
        <v>0</v>
      </c>
    </row>
    <row r="25" spans="2:36" s="7" customFormat="1" ht="14.85" customHeight="1">
      <c r="B25" s="15"/>
      <c r="C25" s="10"/>
      <c r="D25" s="10"/>
      <c r="E25" s="10"/>
      <c r="F25" s="10" t="s">
        <v>31</v>
      </c>
      <c r="G25" s="10"/>
      <c r="H25" s="10"/>
      <c r="I25" s="9"/>
      <c r="J25" s="9"/>
      <c r="K25" s="9"/>
      <c r="L25" s="9"/>
      <c r="M25" s="9"/>
      <c r="N25" s="388">
        <f>'単体BS 按分用'!N25/1000</f>
        <v>0</v>
      </c>
      <c r="O25" s="493"/>
      <c r="P25" s="281">
        <f t="shared" si="1"/>
        <v>0</v>
      </c>
      <c r="Q25" s="282">
        <f t="shared" si="1"/>
        <v>0</v>
      </c>
      <c r="R25" s="282">
        <f t="shared" si="1"/>
        <v>0</v>
      </c>
      <c r="S25" s="283">
        <f t="shared" si="1"/>
        <v>0</v>
      </c>
      <c r="T25" s="313" t="s">
        <v>32</v>
      </c>
      <c r="U25" s="22"/>
      <c r="V25" s="22"/>
      <c r="W25" s="22"/>
      <c r="X25" s="22"/>
      <c r="Y25" s="22"/>
      <c r="Z25" s="22"/>
      <c r="AA25" s="22"/>
      <c r="AB25" s="22"/>
      <c r="AC25" s="22"/>
      <c r="AD25" s="317"/>
      <c r="AE25" s="388"/>
      <c r="AF25" s="389"/>
      <c r="AG25" s="281"/>
      <c r="AH25" s="282"/>
      <c r="AI25" s="282"/>
      <c r="AJ25" s="283"/>
    </row>
    <row r="26" spans="2:36" s="7" customFormat="1" ht="14.85" customHeight="1">
      <c r="B26" s="15"/>
      <c r="C26" s="10"/>
      <c r="D26" s="10"/>
      <c r="E26" s="10"/>
      <c r="F26" s="10" t="s">
        <v>33</v>
      </c>
      <c r="G26" s="10"/>
      <c r="H26" s="10"/>
      <c r="I26" s="9"/>
      <c r="J26" s="9"/>
      <c r="K26" s="9"/>
      <c r="L26" s="9"/>
      <c r="M26" s="9"/>
      <c r="N26" s="388">
        <f>'単体BS 按分用'!N26/1000</f>
        <v>0</v>
      </c>
      <c r="O26" s="493"/>
      <c r="P26" s="281">
        <f t="shared" si="1"/>
        <v>0</v>
      </c>
      <c r="Q26" s="282">
        <f t="shared" si="1"/>
        <v>0</v>
      </c>
      <c r="R26" s="282">
        <f t="shared" si="1"/>
        <v>0</v>
      </c>
      <c r="S26" s="283">
        <f t="shared" si="1"/>
        <v>0</v>
      </c>
      <c r="T26" s="313"/>
      <c r="U26" s="16" t="s">
        <v>34</v>
      </c>
      <c r="V26" s="23"/>
      <c r="W26" s="23"/>
      <c r="X26" s="23"/>
      <c r="Y26" s="23"/>
      <c r="Z26" s="24"/>
      <c r="AA26" s="24"/>
      <c r="AB26" s="24"/>
      <c r="AC26" s="24"/>
      <c r="AD26" s="318"/>
      <c r="AE26" s="388">
        <f>'単体BS 按分用'!AE26/1000</f>
        <v>18743.36</v>
      </c>
      <c r="AF26" s="389"/>
      <c r="AG26" s="281">
        <f t="shared" ref="AG26:AJ27" si="3">$AE26*AG$7</f>
        <v>0</v>
      </c>
      <c r="AH26" s="282">
        <f t="shared" si="3"/>
        <v>0</v>
      </c>
      <c r="AI26" s="282">
        <f t="shared" si="3"/>
        <v>0</v>
      </c>
      <c r="AJ26" s="283">
        <f t="shared" si="3"/>
        <v>0</v>
      </c>
    </row>
    <row r="27" spans="2:36" s="7" customFormat="1" ht="14.85" customHeight="1">
      <c r="B27" s="15"/>
      <c r="C27" s="10"/>
      <c r="D27" s="10"/>
      <c r="E27" s="10" t="s">
        <v>35</v>
      </c>
      <c r="F27" s="10"/>
      <c r="G27" s="10"/>
      <c r="H27" s="10"/>
      <c r="I27" s="9"/>
      <c r="J27" s="9"/>
      <c r="K27" s="9"/>
      <c r="L27" s="9"/>
      <c r="M27" s="9"/>
      <c r="N27" s="388">
        <f>'単体BS 按分用'!N27/1000</f>
        <v>0</v>
      </c>
      <c r="O27" s="493"/>
      <c r="P27" s="281">
        <f t="shared" si="1"/>
        <v>0</v>
      </c>
      <c r="Q27" s="282">
        <f t="shared" si="1"/>
        <v>0</v>
      </c>
      <c r="R27" s="282">
        <f t="shared" si="1"/>
        <v>0</v>
      </c>
      <c r="S27" s="283">
        <f t="shared" si="1"/>
        <v>0</v>
      </c>
      <c r="T27" s="313"/>
      <c r="U27" s="14" t="s">
        <v>36</v>
      </c>
      <c r="V27" s="23"/>
      <c r="W27" s="23"/>
      <c r="X27" s="23"/>
      <c r="Y27" s="23"/>
      <c r="Z27" s="24"/>
      <c r="AA27" s="24"/>
      <c r="AB27" s="24"/>
      <c r="AC27" s="24"/>
      <c r="AD27" s="318"/>
      <c r="AE27" s="388">
        <f>'単体BS 按分用'!AE27/1000</f>
        <v>-1338.1389999999999</v>
      </c>
      <c r="AF27" s="389"/>
      <c r="AG27" s="281">
        <f t="shared" si="3"/>
        <v>0</v>
      </c>
      <c r="AH27" s="282">
        <f t="shared" si="3"/>
        <v>0</v>
      </c>
      <c r="AI27" s="282">
        <f t="shared" si="3"/>
        <v>0</v>
      </c>
      <c r="AJ27" s="283">
        <f t="shared" si="3"/>
        <v>0</v>
      </c>
    </row>
    <row r="28" spans="2:36" s="7" customFormat="1" ht="14.85" customHeight="1">
      <c r="B28" s="15"/>
      <c r="C28" s="10"/>
      <c r="D28" s="10"/>
      <c r="E28" s="10"/>
      <c r="F28" s="10" t="s">
        <v>37</v>
      </c>
      <c r="G28" s="10"/>
      <c r="H28" s="10"/>
      <c r="I28" s="9"/>
      <c r="J28" s="9"/>
      <c r="K28" s="9"/>
      <c r="L28" s="9"/>
      <c r="M28" s="9"/>
      <c r="N28" s="388">
        <f>'単体BS 按分用'!N28/1000</f>
        <v>0</v>
      </c>
      <c r="O28" s="493"/>
      <c r="P28" s="281">
        <f t="shared" si="1"/>
        <v>0</v>
      </c>
      <c r="Q28" s="282">
        <f t="shared" si="1"/>
        <v>0</v>
      </c>
      <c r="R28" s="282">
        <f t="shared" si="1"/>
        <v>0</v>
      </c>
      <c r="S28" s="283">
        <f t="shared" si="1"/>
        <v>0</v>
      </c>
      <c r="T28" s="213"/>
      <c r="U28" s="14"/>
      <c r="V28" s="14"/>
      <c r="W28" s="14"/>
      <c r="X28" s="14"/>
      <c r="Y28" s="14"/>
      <c r="Z28" s="14"/>
      <c r="AA28" s="14"/>
      <c r="AB28" s="14"/>
      <c r="AC28" s="14"/>
      <c r="AD28" s="214"/>
      <c r="AE28" s="388"/>
      <c r="AF28" s="389"/>
      <c r="AG28" s="281"/>
      <c r="AH28" s="282"/>
      <c r="AI28" s="282"/>
      <c r="AJ28" s="283"/>
    </row>
    <row r="29" spans="2:36" s="7" customFormat="1" ht="14.85" customHeight="1">
      <c r="B29" s="15"/>
      <c r="C29" s="10"/>
      <c r="D29" s="10"/>
      <c r="E29" s="10"/>
      <c r="F29" s="10" t="s">
        <v>16</v>
      </c>
      <c r="G29" s="10"/>
      <c r="H29" s="10"/>
      <c r="I29" s="9"/>
      <c r="J29" s="9"/>
      <c r="K29" s="9"/>
      <c r="L29" s="9"/>
      <c r="M29" s="9"/>
      <c r="N29" s="388">
        <f>'単体BS 按分用'!N29/1000</f>
        <v>0</v>
      </c>
      <c r="O29" s="493"/>
      <c r="P29" s="281">
        <f t="shared" ref="P29:S48" si="4">$N29*P$7</f>
        <v>0</v>
      </c>
      <c r="Q29" s="282">
        <f t="shared" si="4"/>
        <v>0</v>
      </c>
      <c r="R29" s="282">
        <f t="shared" si="4"/>
        <v>0</v>
      </c>
      <c r="S29" s="283">
        <f t="shared" si="4"/>
        <v>0</v>
      </c>
      <c r="T29" s="213"/>
      <c r="U29" s="14"/>
      <c r="V29" s="14"/>
      <c r="W29" s="14"/>
      <c r="X29" s="14"/>
      <c r="Y29" s="14"/>
      <c r="Z29" s="14"/>
      <c r="AA29" s="14"/>
      <c r="AB29" s="14"/>
      <c r="AC29" s="14"/>
      <c r="AD29" s="214"/>
      <c r="AE29" s="388"/>
      <c r="AF29" s="389"/>
      <c r="AG29" s="281"/>
      <c r="AH29" s="282"/>
      <c r="AI29" s="282"/>
      <c r="AJ29" s="283"/>
    </row>
    <row r="30" spans="2:36" s="7" customFormat="1" ht="14.85" customHeight="1">
      <c r="B30" s="15"/>
      <c r="C30" s="10"/>
      <c r="D30" s="10"/>
      <c r="E30" s="10"/>
      <c r="F30" s="10" t="s">
        <v>18</v>
      </c>
      <c r="G30" s="10"/>
      <c r="H30" s="10"/>
      <c r="I30" s="9"/>
      <c r="J30" s="9"/>
      <c r="K30" s="9"/>
      <c r="L30" s="9"/>
      <c r="M30" s="9"/>
      <c r="N30" s="388">
        <f>'単体BS 按分用'!N30/1000</f>
        <v>0</v>
      </c>
      <c r="O30" s="493"/>
      <c r="P30" s="281">
        <f t="shared" si="4"/>
        <v>0</v>
      </c>
      <c r="Q30" s="282">
        <f t="shared" si="4"/>
        <v>0</v>
      </c>
      <c r="R30" s="282">
        <f t="shared" si="4"/>
        <v>0</v>
      </c>
      <c r="S30" s="283">
        <f t="shared" si="4"/>
        <v>0</v>
      </c>
      <c r="T30" s="213"/>
      <c r="U30" s="14"/>
      <c r="V30" s="14"/>
      <c r="W30" s="14"/>
      <c r="X30" s="14"/>
      <c r="Y30" s="14"/>
      <c r="Z30" s="14"/>
      <c r="AA30" s="14"/>
      <c r="AB30" s="14"/>
      <c r="AC30" s="14"/>
      <c r="AD30" s="214"/>
      <c r="AE30" s="388"/>
      <c r="AF30" s="389"/>
      <c r="AG30" s="281"/>
      <c r="AH30" s="282"/>
      <c r="AI30" s="282"/>
      <c r="AJ30" s="283"/>
    </row>
    <row r="31" spans="2:36" s="7" customFormat="1" ht="14.85" customHeight="1">
      <c r="B31" s="15"/>
      <c r="C31" s="10"/>
      <c r="D31" s="10"/>
      <c r="E31" s="10"/>
      <c r="F31" s="10" t="s">
        <v>38</v>
      </c>
      <c r="G31" s="10"/>
      <c r="H31" s="10"/>
      <c r="I31" s="9"/>
      <c r="J31" s="9"/>
      <c r="K31" s="9"/>
      <c r="L31" s="9"/>
      <c r="M31" s="9"/>
      <c r="N31" s="388">
        <f>'単体BS 按分用'!N31/1000</f>
        <v>0</v>
      </c>
      <c r="O31" s="493"/>
      <c r="P31" s="281">
        <f t="shared" si="4"/>
        <v>0</v>
      </c>
      <c r="Q31" s="282">
        <f t="shared" si="4"/>
        <v>0</v>
      </c>
      <c r="R31" s="282">
        <f t="shared" si="4"/>
        <v>0</v>
      </c>
      <c r="S31" s="283">
        <f t="shared" si="4"/>
        <v>0</v>
      </c>
      <c r="T31" s="213"/>
      <c r="U31" s="14"/>
      <c r="V31" s="14"/>
      <c r="W31" s="14"/>
      <c r="X31" s="14"/>
      <c r="Y31" s="14"/>
      <c r="Z31" s="14"/>
      <c r="AA31" s="14"/>
      <c r="AB31" s="14"/>
      <c r="AC31" s="14"/>
      <c r="AD31" s="214"/>
      <c r="AE31" s="388"/>
      <c r="AF31" s="389"/>
      <c r="AG31" s="281"/>
      <c r="AH31" s="282"/>
      <c r="AI31" s="282"/>
      <c r="AJ31" s="283"/>
    </row>
    <row r="32" spans="2:36" s="7" customFormat="1" ht="14.85" customHeight="1">
      <c r="B32" s="15"/>
      <c r="C32" s="10"/>
      <c r="D32" s="10"/>
      <c r="E32" s="10"/>
      <c r="F32" s="10" t="s">
        <v>21</v>
      </c>
      <c r="G32" s="10"/>
      <c r="H32" s="10"/>
      <c r="I32" s="9"/>
      <c r="J32" s="9"/>
      <c r="K32" s="9"/>
      <c r="L32" s="9"/>
      <c r="M32" s="9"/>
      <c r="N32" s="388">
        <f>'単体BS 按分用'!N32/1000</f>
        <v>0</v>
      </c>
      <c r="O32" s="493"/>
      <c r="P32" s="281">
        <f t="shared" si="4"/>
        <v>0</v>
      </c>
      <c r="Q32" s="282">
        <f t="shared" si="4"/>
        <v>0</v>
      </c>
      <c r="R32" s="282">
        <f t="shared" si="4"/>
        <v>0</v>
      </c>
      <c r="S32" s="283">
        <f t="shared" si="4"/>
        <v>0</v>
      </c>
      <c r="T32" s="213"/>
      <c r="U32" s="14"/>
      <c r="V32" s="14"/>
      <c r="W32" s="14"/>
      <c r="X32" s="14"/>
      <c r="Y32" s="14"/>
      <c r="Z32" s="14"/>
      <c r="AA32" s="14"/>
      <c r="AB32" s="14"/>
      <c r="AC32" s="14"/>
      <c r="AD32" s="214"/>
      <c r="AE32" s="388"/>
      <c r="AF32" s="389"/>
      <c r="AG32" s="281"/>
      <c r="AH32" s="282"/>
      <c r="AI32" s="282"/>
      <c r="AJ32" s="283"/>
    </row>
    <row r="33" spans="2:36" s="7" customFormat="1" ht="14.85" customHeight="1">
      <c r="B33" s="15"/>
      <c r="C33" s="10"/>
      <c r="D33" s="10"/>
      <c r="E33" s="10"/>
      <c r="F33" s="10" t="s">
        <v>39</v>
      </c>
      <c r="G33" s="10"/>
      <c r="H33" s="10"/>
      <c r="I33" s="9"/>
      <c r="J33" s="9"/>
      <c r="K33" s="9"/>
      <c r="L33" s="9"/>
      <c r="M33" s="9"/>
      <c r="N33" s="388">
        <f>'単体BS 按分用'!N33/1000</f>
        <v>0</v>
      </c>
      <c r="O33" s="493"/>
      <c r="P33" s="281">
        <f t="shared" si="4"/>
        <v>0</v>
      </c>
      <c r="Q33" s="282">
        <f t="shared" si="4"/>
        <v>0</v>
      </c>
      <c r="R33" s="282">
        <f t="shared" si="4"/>
        <v>0</v>
      </c>
      <c r="S33" s="283">
        <f t="shared" si="4"/>
        <v>0</v>
      </c>
      <c r="T33" s="213"/>
      <c r="U33" s="14"/>
      <c r="V33" s="14"/>
      <c r="W33" s="14"/>
      <c r="X33" s="14"/>
      <c r="Y33" s="14"/>
      <c r="Z33" s="14"/>
      <c r="AA33" s="14"/>
      <c r="AB33" s="14"/>
      <c r="AC33" s="14"/>
      <c r="AD33" s="214"/>
      <c r="AE33" s="388"/>
      <c r="AF33" s="389"/>
      <c r="AG33" s="281"/>
      <c r="AH33" s="282"/>
      <c r="AI33" s="282"/>
      <c r="AJ33" s="283"/>
    </row>
    <row r="34" spans="2:36" s="7" customFormat="1" ht="14.85" customHeight="1">
      <c r="B34" s="15"/>
      <c r="C34" s="10"/>
      <c r="D34" s="10"/>
      <c r="E34" s="10"/>
      <c r="F34" s="10" t="s">
        <v>31</v>
      </c>
      <c r="G34" s="10"/>
      <c r="H34" s="10"/>
      <c r="I34" s="9"/>
      <c r="J34" s="9"/>
      <c r="K34" s="9"/>
      <c r="L34" s="9"/>
      <c r="M34" s="9"/>
      <c r="N34" s="388">
        <f>'単体BS 按分用'!N34/1000</f>
        <v>0</v>
      </c>
      <c r="O34" s="493"/>
      <c r="P34" s="281">
        <f t="shared" si="4"/>
        <v>0</v>
      </c>
      <c r="Q34" s="282">
        <f t="shared" si="4"/>
        <v>0</v>
      </c>
      <c r="R34" s="282">
        <f t="shared" si="4"/>
        <v>0</v>
      </c>
      <c r="S34" s="283">
        <f t="shared" si="4"/>
        <v>0</v>
      </c>
      <c r="T34" s="213"/>
      <c r="U34" s="14"/>
      <c r="V34" s="14"/>
      <c r="W34" s="14"/>
      <c r="X34" s="14"/>
      <c r="Y34" s="14"/>
      <c r="Z34" s="14"/>
      <c r="AA34" s="14"/>
      <c r="AB34" s="14"/>
      <c r="AC34" s="14"/>
      <c r="AD34" s="214"/>
      <c r="AE34" s="388"/>
      <c r="AF34" s="389"/>
      <c r="AG34" s="281"/>
      <c r="AH34" s="282"/>
      <c r="AI34" s="282"/>
      <c r="AJ34" s="283"/>
    </row>
    <row r="35" spans="2:36" s="7" customFormat="1" ht="14.85" customHeight="1">
      <c r="B35" s="15"/>
      <c r="C35" s="10"/>
      <c r="D35" s="10"/>
      <c r="E35" s="10"/>
      <c r="F35" s="10" t="s">
        <v>33</v>
      </c>
      <c r="G35" s="10"/>
      <c r="H35" s="10"/>
      <c r="I35" s="9"/>
      <c r="J35" s="9"/>
      <c r="K35" s="9"/>
      <c r="L35" s="9"/>
      <c r="M35" s="9"/>
      <c r="N35" s="388">
        <f>'単体BS 按分用'!N35/1000</f>
        <v>0</v>
      </c>
      <c r="O35" s="493"/>
      <c r="P35" s="281">
        <f t="shared" si="4"/>
        <v>0</v>
      </c>
      <c r="Q35" s="282">
        <f t="shared" si="4"/>
        <v>0</v>
      </c>
      <c r="R35" s="282">
        <f t="shared" si="4"/>
        <v>0</v>
      </c>
      <c r="S35" s="283">
        <f t="shared" si="4"/>
        <v>0</v>
      </c>
      <c r="T35" s="213"/>
      <c r="U35" s="14"/>
      <c r="V35" s="14"/>
      <c r="W35" s="14"/>
      <c r="X35" s="14"/>
      <c r="Y35" s="14"/>
      <c r="Z35" s="14"/>
      <c r="AA35" s="14"/>
      <c r="AB35" s="14"/>
      <c r="AC35" s="14"/>
      <c r="AD35" s="214"/>
      <c r="AE35" s="388"/>
      <c r="AF35" s="389"/>
      <c r="AG35" s="281"/>
      <c r="AH35" s="282"/>
      <c r="AI35" s="282"/>
      <c r="AJ35" s="283"/>
    </row>
    <row r="36" spans="2:36" s="7" customFormat="1" ht="14.85" customHeight="1">
      <c r="B36" s="15"/>
      <c r="C36" s="10"/>
      <c r="D36" s="10"/>
      <c r="E36" s="10" t="s">
        <v>40</v>
      </c>
      <c r="F36" s="26"/>
      <c r="G36" s="26"/>
      <c r="H36" s="26"/>
      <c r="I36" s="27"/>
      <c r="J36" s="27"/>
      <c r="K36" s="27"/>
      <c r="L36" s="27"/>
      <c r="M36" s="27"/>
      <c r="N36" s="388">
        <f>'単体BS 按分用'!N36/1000</f>
        <v>25353</v>
      </c>
      <c r="O36" s="493"/>
      <c r="P36" s="281">
        <f t="shared" si="4"/>
        <v>0</v>
      </c>
      <c r="Q36" s="282">
        <f t="shared" si="4"/>
        <v>0</v>
      </c>
      <c r="R36" s="282">
        <f t="shared" si="4"/>
        <v>0</v>
      </c>
      <c r="S36" s="283">
        <f t="shared" si="4"/>
        <v>0</v>
      </c>
      <c r="T36" s="213"/>
      <c r="U36" s="14"/>
      <c r="V36" s="14"/>
      <c r="W36" s="14"/>
      <c r="X36" s="14"/>
      <c r="Y36" s="14"/>
      <c r="Z36" s="14"/>
      <c r="AA36" s="14"/>
      <c r="AB36" s="14"/>
      <c r="AC36" s="14"/>
      <c r="AD36" s="214"/>
      <c r="AE36" s="388"/>
      <c r="AF36" s="389"/>
      <c r="AG36" s="281"/>
      <c r="AH36" s="282"/>
      <c r="AI36" s="282"/>
      <c r="AJ36" s="283"/>
    </row>
    <row r="37" spans="2:36" s="7" customFormat="1" ht="14.85" customHeight="1">
      <c r="B37" s="15"/>
      <c r="C37" s="10"/>
      <c r="D37" s="10"/>
      <c r="E37" s="10" t="s">
        <v>41</v>
      </c>
      <c r="F37" s="26"/>
      <c r="G37" s="26"/>
      <c r="H37" s="26"/>
      <c r="I37" s="27"/>
      <c r="J37" s="27"/>
      <c r="K37" s="27"/>
      <c r="L37" s="27"/>
      <c r="M37" s="27"/>
      <c r="N37" s="388">
        <f>'単体BS 按分用'!N37/1000</f>
        <v>-24704.991999999998</v>
      </c>
      <c r="O37" s="493"/>
      <c r="P37" s="281">
        <f t="shared" si="4"/>
        <v>0</v>
      </c>
      <c r="Q37" s="282">
        <f t="shared" si="4"/>
        <v>0</v>
      </c>
      <c r="R37" s="282">
        <f t="shared" si="4"/>
        <v>0</v>
      </c>
      <c r="S37" s="283">
        <f t="shared" si="4"/>
        <v>0</v>
      </c>
      <c r="T37" s="213"/>
      <c r="U37" s="14"/>
      <c r="V37" s="14"/>
      <c r="W37" s="14"/>
      <c r="X37" s="14"/>
      <c r="Y37" s="14"/>
      <c r="Z37" s="14"/>
      <c r="AA37" s="14"/>
      <c r="AB37" s="14"/>
      <c r="AC37" s="14"/>
      <c r="AD37" s="214"/>
      <c r="AE37" s="388"/>
      <c r="AF37" s="389"/>
      <c r="AG37" s="281"/>
      <c r="AH37" s="282"/>
      <c r="AI37" s="282"/>
      <c r="AJ37" s="283"/>
    </row>
    <row r="38" spans="2:36" s="7" customFormat="1" ht="14.85" customHeight="1">
      <c r="B38" s="15"/>
      <c r="C38" s="10"/>
      <c r="D38" s="10" t="s">
        <v>42</v>
      </c>
      <c r="E38" s="10"/>
      <c r="F38" s="26"/>
      <c r="G38" s="26"/>
      <c r="H38" s="26"/>
      <c r="I38" s="27"/>
      <c r="J38" s="27"/>
      <c r="K38" s="27"/>
      <c r="L38" s="27"/>
      <c r="M38" s="27"/>
      <c r="N38" s="388">
        <f>'単体BS 按分用'!N38/1000</f>
        <v>0</v>
      </c>
      <c r="O38" s="493"/>
      <c r="P38" s="281">
        <f t="shared" si="4"/>
        <v>0</v>
      </c>
      <c r="Q38" s="282">
        <f t="shared" si="4"/>
        <v>0</v>
      </c>
      <c r="R38" s="282">
        <f t="shared" si="4"/>
        <v>0</v>
      </c>
      <c r="S38" s="283">
        <f t="shared" si="4"/>
        <v>0</v>
      </c>
      <c r="T38" s="213"/>
      <c r="U38" s="14"/>
      <c r="V38" s="14"/>
      <c r="W38" s="14"/>
      <c r="X38" s="14"/>
      <c r="Y38" s="14"/>
      <c r="Z38" s="14"/>
      <c r="AA38" s="14"/>
      <c r="AB38" s="14"/>
      <c r="AC38" s="14"/>
      <c r="AD38" s="214"/>
      <c r="AE38" s="388"/>
      <c r="AF38" s="389"/>
      <c r="AG38" s="281"/>
      <c r="AH38" s="282"/>
      <c r="AI38" s="282"/>
      <c r="AJ38" s="283"/>
    </row>
    <row r="39" spans="2:36" s="7" customFormat="1" ht="14.85" customHeight="1">
      <c r="B39" s="15"/>
      <c r="C39" s="10"/>
      <c r="D39" s="10"/>
      <c r="E39" s="10" t="s">
        <v>43</v>
      </c>
      <c r="F39" s="10"/>
      <c r="G39" s="10"/>
      <c r="H39" s="10"/>
      <c r="I39" s="9"/>
      <c r="J39" s="9"/>
      <c r="K39" s="9"/>
      <c r="L39" s="9"/>
      <c r="M39" s="9"/>
      <c r="N39" s="388">
        <f>'単体BS 按分用'!N39/1000</f>
        <v>0</v>
      </c>
      <c r="O39" s="493"/>
      <c r="P39" s="281">
        <f t="shared" si="4"/>
        <v>0</v>
      </c>
      <c r="Q39" s="282">
        <f t="shared" si="4"/>
        <v>0</v>
      </c>
      <c r="R39" s="282">
        <f t="shared" si="4"/>
        <v>0</v>
      </c>
      <c r="S39" s="283">
        <f t="shared" si="4"/>
        <v>0</v>
      </c>
      <c r="T39" s="213"/>
      <c r="U39" s="14"/>
      <c r="V39" s="14"/>
      <c r="W39" s="14"/>
      <c r="X39" s="14"/>
      <c r="Y39" s="14"/>
      <c r="Z39" s="14"/>
      <c r="AA39" s="14"/>
      <c r="AB39" s="14"/>
      <c r="AC39" s="14"/>
      <c r="AD39" s="214"/>
      <c r="AE39" s="388"/>
      <c r="AF39" s="389"/>
      <c r="AG39" s="281"/>
      <c r="AH39" s="282"/>
      <c r="AI39" s="282"/>
      <c r="AJ39" s="283"/>
    </row>
    <row r="40" spans="2:36" s="7" customFormat="1" ht="14.85" customHeight="1">
      <c r="B40" s="15"/>
      <c r="C40" s="10"/>
      <c r="D40" s="10"/>
      <c r="E40" s="10" t="s">
        <v>241</v>
      </c>
      <c r="F40" s="10"/>
      <c r="G40" s="10"/>
      <c r="H40" s="10"/>
      <c r="I40" s="9"/>
      <c r="J40" s="9"/>
      <c r="K40" s="9"/>
      <c r="L40" s="9"/>
      <c r="M40" s="9"/>
      <c r="N40" s="388">
        <f>'単体BS 按分用'!N40/1000</f>
        <v>0</v>
      </c>
      <c r="O40" s="493"/>
      <c r="P40" s="281">
        <f t="shared" si="4"/>
        <v>0</v>
      </c>
      <c r="Q40" s="282">
        <f t="shared" si="4"/>
        <v>0</v>
      </c>
      <c r="R40" s="282">
        <f t="shared" si="4"/>
        <v>0</v>
      </c>
      <c r="S40" s="283">
        <f t="shared" si="4"/>
        <v>0</v>
      </c>
      <c r="T40" s="213"/>
      <c r="U40" s="14"/>
      <c r="V40" s="14"/>
      <c r="W40" s="14"/>
      <c r="X40" s="14"/>
      <c r="Y40" s="14"/>
      <c r="Z40" s="14"/>
      <c r="AA40" s="14"/>
      <c r="AB40" s="14"/>
      <c r="AC40" s="14"/>
      <c r="AD40" s="214"/>
      <c r="AE40" s="388"/>
      <c r="AF40" s="389"/>
      <c r="AG40" s="281"/>
      <c r="AH40" s="282"/>
      <c r="AI40" s="282"/>
      <c r="AJ40" s="283"/>
    </row>
    <row r="41" spans="2:36" s="7" customFormat="1" ht="14.85" customHeight="1">
      <c r="B41" s="15"/>
      <c r="C41" s="10"/>
      <c r="D41" s="10" t="s">
        <v>44</v>
      </c>
      <c r="E41" s="10"/>
      <c r="F41" s="10"/>
      <c r="G41" s="10"/>
      <c r="H41" s="10"/>
      <c r="I41" s="10"/>
      <c r="J41" s="9"/>
      <c r="K41" s="9"/>
      <c r="L41" s="9"/>
      <c r="M41" s="9"/>
      <c r="N41" s="388">
        <f>'単体BS 按分用'!N41/1000</f>
        <v>3748.855</v>
      </c>
      <c r="O41" s="493"/>
      <c r="P41" s="281">
        <f t="shared" si="4"/>
        <v>0</v>
      </c>
      <c r="Q41" s="282">
        <f t="shared" si="4"/>
        <v>0</v>
      </c>
      <c r="R41" s="282">
        <f t="shared" si="4"/>
        <v>0</v>
      </c>
      <c r="S41" s="283">
        <f t="shared" si="4"/>
        <v>0</v>
      </c>
      <c r="T41" s="213"/>
      <c r="U41" s="14"/>
      <c r="V41" s="14"/>
      <c r="W41" s="14"/>
      <c r="X41" s="14"/>
      <c r="Y41" s="14"/>
      <c r="Z41" s="14"/>
      <c r="AA41" s="14"/>
      <c r="AB41" s="14"/>
      <c r="AC41" s="14"/>
      <c r="AD41" s="214"/>
      <c r="AE41" s="388"/>
      <c r="AF41" s="389"/>
      <c r="AG41" s="281"/>
      <c r="AH41" s="282"/>
      <c r="AI41" s="282"/>
      <c r="AJ41" s="283"/>
    </row>
    <row r="42" spans="2:36" s="7" customFormat="1" ht="14.85" customHeight="1">
      <c r="B42" s="15"/>
      <c r="C42" s="10"/>
      <c r="D42" s="10"/>
      <c r="E42" s="10" t="s">
        <v>45</v>
      </c>
      <c r="F42" s="10"/>
      <c r="G42" s="10"/>
      <c r="H42" s="10"/>
      <c r="I42" s="10"/>
      <c r="J42" s="9"/>
      <c r="K42" s="9"/>
      <c r="L42" s="9"/>
      <c r="M42" s="9"/>
      <c r="N42" s="388">
        <f>'単体BS 按分用'!N42/1000</f>
        <v>0</v>
      </c>
      <c r="O42" s="493"/>
      <c r="P42" s="281">
        <f t="shared" si="4"/>
        <v>0</v>
      </c>
      <c r="Q42" s="282">
        <f t="shared" si="4"/>
        <v>0</v>
      </c>
      <c r="R42" s="282">
        <f t="shared" si="4"/>
        <v>0</v>
      </c>
      <c r="S42" s="283">
        <f t="shared" si="4"/>
        <v>0</v>
      </c>
      <c r="T42" s="213"/>
      <c r="U42" s="14"/>
      <c r="V42" s="14"/>
      <c r="W42" s="14"/>
      <c r="X42" s="14"/>
      <c r="Y42" s="14"/>
      <c r="Z42" s="14"/>
      <c r="AA42" s="14"/>
      <c r="AB42" s="14"/>
      <c r="AC42" s="14"/>
      <c r="AD42" s="214"/>
      <c r="AE42" s="388"/>
      <c r="AF42" s="389"/>
      <c r="AG42" s="281"/>
      <c r="AH42" s="282"/>
      <c r="AI42" s="282"/>
      <c r="AJ42" s="283"/>
    </row>
    <row r="43" spans="2:36" s="7" customFormat="1" ht="14.85" customHeight="1">
      <c r="B43" s="15"/>
      <c r="C43" s="10"/>
      <c r="D43" s="10"/>
      <c r="E43" s="10"/>
      <c r="F43" s="16" t="s">
        <v>46</v>
      </c>
      <c r="G43" s="10"/>
      <c r="H43" s="10"/>
      <c r="I43" s="10"/>
      <c r="J43" s="9"/>
      <c r="K43" s="9"/>
      <c r="L43" s="9"/>
      <c r="M43" s="9"/>
      <c r="N43" s="388">
        <f>'単体BS 按分用'!N43/1000</f>
        <v>0</v>
      </c>
      <c r="O43" s="493"/>
      <c r="P43" s="281">
        <f t="shared" si="4"/>
        <v>0</v>
      </c>
      <c r="Q43" s="282">
        <f t="shared" si="4"/>
        <v>0</v>
      </c>
      <c r="R43" s="282">
        <f t="shared" si="4"/>
        <v>0</v>
      </c>
      <c r="S43" s="283">
        <f t="shared" si="4"/>
        <v>0</v>
      </c>
      <c r="T43" s="213"/>
      <c r="U43" s="14"/>
      <c r="V43" s="14"/>
      <c r="W43" s="14"/>
      <c r="X43" s="14"/>
      <c r="Y43" s="14"/>
      <c r="Z43" s="14"/>
      <c r="AA43" s="14"/>
      <c r="AB43" s="14"/>
      <c r="AC43" s="14"/>
      <c r="AD43" s="214"/>
      <c r="AE43" s="388"/>
      <c r="AF43" s="389"/>
      <c r="AG43" s="281"/>
      <c r="AH43" s="282"/>
      <c r="AI43" s="282"/>
      <c r="AJ43" s="283"/>
    </row>
    <row r="44" spans="2:36" s="7" customFormat="1" ht="14.85" customHeight="1">
      <c r="B44" s="15"/>
      <c r="C44" s="10"/>
      <c r="D44" s="10"/>
      <c r="E44" s="10"/>
      <c r="F44" s="16" t="s">
        <v>47</v>
      </c>
      <c r="G44" s="10"/>
      <c r="H44" s="10"/>
      <c r="I44" s="10"/>
      <c r="J44" s="9"/>
      <c r="K44" s="9"/>
      <c r="L44" s="9"/>
      <c r="M44" s="9"/>
      <c r="N44" s="388">
        <f>'単体BS 按分用'!N44/1000</f>
        <v>0</v>
      </c>
      <c r="O44" s="493"/>
      <c r="P44" s="281">
        <f t="shared" si="4"/>
        <v>0</v>
      </c>
      <c r="Q44" s="282">
        <f t="shared" si="4"/>
        <v>0</v>
      </c>
      <c r="R44" s="282">
        <f t="shared" si="4"/>
        <v>0</v>
      </c>
      <c r="S44" s="283">
        <f t="shared" si="4"/>
        <v>0</v>
      </c>
      <c r="T44" s="213"/>
      <c r="U44" s="14"/>
      <c r="V44" s="14"/>
      <c r="W44" s="14"/>
      <c r="X44" s="14"/>
      <c r="Y44" s="14"/>
      <c r="Z44" s="14"/>
      <c r="AA44" s="14"/>
      <c r="AB44" s="14"/>
      <c r="AC44" s="14"/>
      <c r="AD44" s="214"/>
      <c r="AE44" s="388"/>
      <c r="AF44" s="389"/>
      <c r="AG44" s="281"/>
      <c r="AH44" s="282"/>
      <c r="AI44" s="282"/>
      <c r="AJ44" s="283"/>
    </row>
    <row r="45" spans="2:36" s="7" customFormat="1" ht="14.85" customHeight="1">
      <c r="B45" s="15"/>
      <c r="C45" s="10"/>
      <c r="D45" s="10"/>
      <c r="E45" s="10"/>
      <c r="F45" s="16" t="s">
        <v>17</v>
      </c>
      <c r="G45" s="10"/>
      <c r="H45" s="10"/>
      <c r="I45" s="10"/>
      <c r="J45" s="9"/>
      <c r="K45" s="9"/>
      <c r="L45" s="9"/>
      <c r="M45" s="9"/>
      <c r="N45" s="388">
        <f>'単体BS 按分用'!N45/1000</f>
        <v>0</v>
      </c>
      <c r="O45" s="493"/>
      <c r="P45" s="281">
        <f t="shared" si="4"/>
        <v>0</v>
      </c>
      <c r="Q45" s="282">
        <f t="shared" si="4"/>
        <v>0</v>
      </c>
      <c r="R45" s="282">
        <f t="shared" si="4"/>
        <v>0</v>
      </c>
      <c r="S45" s="283">
        <f t="shared" si="4"/>
        <v>0</v>
      </c>
      <c r="T45" s="213"/>
      <c r="U45" s="14"/>
      <c r="V45" s="14"/>
      <c r="W45" s="14"/>
      <c r="X45" s="14"/>
      <c r="Y45" s="14"/>
      <c r="Z45" s="14"/>
      <c r="AA45" s="14"/>
      <c r="AB45" s="14"/>
      <c r="AC45" s="14"/>
      <c r="AD45" s="214"/>
      <c r="AE45" s="370"/>
      <c r="AF45" s="371"/>
      <c r="AG45" s="281"/>
      <c r="AH45" s="282"/>
      <c r="AI45" s="282"/>
      <c r="AJ45" s="283"/>
    </row>
    <row r="46" spans="2:36" s="7" customFormat="1" ht="14.85" customHeight="1">
      <c r="B46" s="15"/>
      <c r="C46" s="10"/>
      <c r="D46" s="10"/>
      <c r="E46" s="10" t="s">
        <v>246</v>
      </c>
      <c r="F46" s="10"/>
      <c r="G46" s="10"/>
      <c r="H46" s="10"/>
      <c r="I46" s="9"/>
      <c r="J46" s="9"/>
      <c r="K46" s="9"/>
      <c r="L46" s="9"/>
      <c r="M46" s="9"/>
      <c r="N46" s="388">
        <f>'単体BS 按分用'!N46/1000</f>
        <v>0</v>
      </c>
      <c r="O46" s="493"/>
      <c r="P46" s="281">
        <f t="shared" si="4"/>
        <v>0</v>
      </c>
      <c r="Q46" s="282">
        <f t="shared" si="4"/>
        <v>0</v>
      </c>
      <c r="R46" s="282">
        <f t="shared" si="4"/>
        <v>0</v>
      </c>
      <c r="S46" s="283">
        <f t="shared" si="4"/>
        <v>0</v>
      </c>
      <c r="T46" s="213"/>
      <c r="U46" s="14"/>
      <c r="V46" s="14"/>
      <c r="W46" s="14"/>
      <c r="X46" s="14"/>
      <c r="Y46" s="14"/>
      <c r="Z46" s="14"/>
      <c r="AA46" s="14"/>
      <c r="AB46" s="14"/>
      <c r="AC46" s="14"/>
      <c r="AD46" s="214"/>
      <c r="AE46" s="370"/>
      <c r="AF46" s="371"/>
      <c r="AG46" s="281"/>
      <c r="AH46" s="282"/>
      <c r="AI46" s="282"/>
      <c r="AJ46" s="283"/>
    </row>
    <row r="47" spans="2:36" s="7" customFormat="1" ht="14.85" customHeight="1">
      <c r="B47" s="15"/>
      <c r="C47" s="10"/>
      <c r="D47" s="10"/>
      <c r="E47" s="10" t="s">
        <v>48</v>
      </c>
      <c r="F47" s="10"/>
      <c r="G47" s="10"/>
      <c r="H47" s="10"/>
      <c r="I47" s="9"/>
      <c r="J47" s="9"/>
      <c r="K47" s="9"/>
      <c r="L47" s="9"/>
      <c r="M47" s="9"/>
      <c r="N47" s="388">
        <f>'単体BS 按分用'!N47/1000</f>
        <v>0</v>
      </c>
      <c r="O47" s="493"/>
      <c r="P47" s="281">
        <f t="shared" si="4"/>
        <v>0</v>
      </c>
      <c r="Q47" s="282">
        <f t="shared" si="4"/>
        <v>0</v>
      </c>
      <c r="R47" s="282">
        <f t="shared" si="4"/>
        <v>0</v>
      </c>
      <c r="S47" s="283">
        <f t="shared" si="4"/>
        <v>0</v>
      </c>
      <c r="T47" s="213"/>
      <c r="U47" s="14"/>
      <c r="V47" s="14"/>
      <c r="W47" s="14"/>
      <c r="X47" s="14"/>
      <c r="Y47" s="14"/>
      <c r="Z47" s="14"/>
      <c r="AA47" s="14"/>
      <c r="AB47" s="14"/>
      <c r="AC47" s="14"/>
      <c r="AD47" s="214"/>
      <c r="AE47" s="370"/>
      <c r="AF47" s="371"/>
      <c r="AG47" s="281"/>
      <c r="AH47" s="282"/>
      <c r="AI47" s="282"/>
      <c r="AJ47" s="283"/>
    </row>
    <row r="48" spans="2:36" s="7" customFormat="1" ht="14.85" customHeight="1">
      <c r="B48" s="15"/>
      <c r="C48" s="10"/>
      <c r="D48" s="10"/>
      <c r="E48" s="10" t="s">
        <v>49</v>
      </c>
      <c r="F48" s="10"/>
      <c r="G48" s="10"/>
      <c r="H48" s="10"/>
      <c r="I48" s="9"/>
      <c r="J48" s="9"/>
      <c r="K48" s="9"/>
      <c r="L48" s="9"/>
      <c r="M48" s="9"/>
      <c r="N48" s="388">
        <f>'単体BS 按分用'!N48/1000</f>
        <v>0</v>
      </c>
      <c r="O48" s="493"/>
      <c r="P48" s="281">
        <f t="shared" si="4"/>
        <v>0</v>
      </c>
      <c r="Q48" s="282">
        <f t="shared" si="4"/>
        <v>0</v>
      </c>
      <c r="R48" s="282">
        <f t="shared" si="4"/>
        <v>0</v>
      </c>
      <c r="S48" s="283">
        <f t="shared" si="4"/>
        <v>0</v>
      </c>
      <c r="T48" s="213"/>
      <c r="U48" s="14"/>
      <c r="V48" s="14"/>
      <c r="W48" s="14"/>
      <c r="X48" s="14"/>
      <c r="Y48" s="14"/>
      <c r="Z48" s="14"/>
      <c r="AA48" s="14"/>
      <c r="AB48" s="14"/>
      <c r="AC48" s="14"/>
      <c r="AD48" s="214"/>
      <c r="AE48" s="388"/>
      <c r="AF48" s="389"/>
      <c r="AG48" s="281"/>
      <c r="AH48" s="282"/>
      <c r="AI48" s="282"/>
      <c r="AJ48" s="283"/>
    </row>
    <row r="49" spans="2:36" s="7" customFormat="1" ht="14.85" customHeight="1">
      <c r="B49" s="15"/>
      <c r="C49" s="10"/>
      <c r="D49" s="10"/>
      <c r="E49" s="10" t="s">
        <v>50</v>
      </c>
      <c r="F49" s="10"/>
      <c r="G49" s="10"/>
      <c r="H49" s="10"/>
      <c r="I49" s="9"/>
      <c r="J49" s="9"/>
      <c r="K49" s="9"/>
      <c r="L49" s="9"/>
      <c r="M49" s="9"/>
      <c r="N49" s="388">
        <f>'単体BS 按分用'!N49/1000</f>
        <v>3748.855</v>
      </c>
      <c r="O49" s="493"/>
      <c r="P49" s="281">
        <f t="shared" ref="P49:S64" si="5">$N49*P$7</f>
        <v>0</v>
      </c>
      <c r="Q49" s="282">
        <f t="shared" si="5"/>
        <v>0</v>
      </c>
      <c r="R49" s="282">
        <f t="shared" si="5"/>
        <v>0</v>
      </c>
      <c r="S49" s="283">
        <f t="shared" si="5"/>
        <v>0</v>
      </c>
      <c r="T49" s="213"/>
      <c r="U49" s="14"/>
      <c r="V49" s="14"/>
      <c r="W49" s="14"/>
      <c r="X49" s="14"/>
      <c r="Y49" s="14"/>
      <c r="Z49" s="14"/>
      <c r="AA49" s="14"/>
      <c r="AB49" s="14"/>
      <c r="AC49" s="14"/>
      <c r="AD49" s="214"/>
      <c r="AE49" s="370"/>
      <c r="AF49" s="371"/>
      <c r="AG49" s="281"/>
      <c r="AH49" s="282"/>
      <c r="AI49" s="282"/>
      <c r="AJ49" s="283"/>
    </row>
    <row r="50" spans="2:36" s="7" customFormat="1" ht="14.85" customHeight="1">
      <c r="B50" s="15"/>
      <c r="C50" s="10"/>
      <c r="D50" s="10"/>
      <c r="E50" s="10"/>
      <c r="F50" s="16" t="s">
        <v>51</v>
      </c>
      <c r="G50" s="10"/>
      <c r="H50" s="10"/>
      <c r="I50" s="9"/>
      <c r="J50" s="9"/>
      <c r="K50" s="9"/>
      <c r="L50" s="9"/>
      <c r="M50" s="9"/>
      <c r="N50" s="388">
        <f>'単体BS 按分用'!N50/1000</f>
        <v>0</v>
      </c>
      <c r="O50" s="493"/>
      <c r="P50" s="281">
        <f t="shared" si="5"/>
        <v>0</v>
      </c>
      <c r="Q50" s="282">
        <f t="shared" si="5"/>
        <v>0</v>
      </c>
      <c r="R50" s="282">
        <f t="shared" si="5"/>
        <v>0</v>
      </c>
      <c r="S50" s="283">
        <f t="shared" si="5"/>
        <v>0</v>
      </c>
      <c r="T50" s="213"/>
      <c r="U50" s="14"/>
      <c r="V50" s="14"/>
      <c r="W50" s="14"/>
      <c r="X50" s="14"/>
      <c r="Y50" s="14"/>
      <c r="Z50" s="14"/>
      <c r="AA50" s="14"/>
      <c r="AB50" s="14"/>
      <c r="AC50" s="14"/>
      <c r="AD50" s="214"/>
      <c r="AE50" s="388"/>
      <c r="AF50" s="389"/>
      <c r="AG50" s="281"/>
      <c r="AH50" s="282"/>
      <c r="AI50" s="282"/>
      <c r="AJ50" s="283"/>
    </row>
    <row r="51" spans="2:36" s="7" customFormat="1" ht="14.85" customHeight="1">
      <c r="B51" s="15"/>
      <c r="C51" s="9"/>
      <c r="D51" s="10"/>
      <c r="E51" s="10"/>
      <c r="F51" s="10" t="s">
        <v>39</v>
      </c>
      <c r="G51" s="10"/>
      <c r="H51" s="10"/>
      <c r="I51" s="9"/>
      <c r="J51" s="9"/>
      <c r="K51" s="9"/>
      <c r="L51" s="9"/>
      <c r="M51" s="9"/>
      <c r="N51" s="388">
        <f>'単体BS 按分用'!N51/1000</f>
        <v>3748.855</v>
      </c>
      <c r="O51" s="493"/>
      <c r="P51" s="281">
        <f t="shared" si="5"/>
        <v>0</v>
      </c>
      <c r="Q51" s="282">
        <f t="shared" si="5"/>
        <v>0</v>
      </c>
      <c r="R51" s="282">
        <f t="shared" si="5"/>
        <v>0</v>
      </c>
      <c r="S51" s="283">
        <f t="shared" si="5"/>
        <v>0</v>
      </c>
      <c r="T51" s="213"/>
      <c r="U51" s="14"/>
      <c r="V51" s="14"/>
      <c r="W51" s="14"/>
      <c r="X51" s="14"/>
      <c r="Y51" s="14"/>
      <c r="Z51" s="14"/>
      <c r="AA51" s="14"/>
      <c r="AB51" s="14"/>
      <c r="AC51" s="14"/>
      <c r="AD51" s="214"/>
      <c r="AE51" s="388"/>
      <c r="AF51" s="389"/>
      <c r="AG51" s="281"/>
      <c r="AH51" s="282"/>
      <c r="AI51" s="282"/>
      <c r="AJ51" s="283"/>
    </row>
    <row r="52" spans="2:36" s="7" customFormat="1" ht="14.85" customHeight="1">
      <c r="B52" s="15"/>
      <c r="C52" s="9"/>
      <c r="D52" s="10"/>
      <c r="E52" s="10" t="s">
        <v>17</v>
      </c>
      <c r="F52" s="10"/>
      <c r="G52" s="10"/>
      <c r="H52" s="10"/>
      <c r="I52" s="9"/>
      <c r="J52" s="9"/>
      <c r="K52" s="9"/>
      <c r="L52" s="9"/>
      <c r="M52" s="9"/>
      <c r="N52" s="388">
        <f>'単体BS 按分用'!N52/1000</f>
        <v>0</v>
      </c>
      <c r="O52" s="493"/>
      <c r="P52" s="281">
        <f t="shared" si="5"/>
        <v>0</v>
      </c>
      <c r="Q52" s="282">
        <f t="shared" si="5"/>
        <v>0</v>
      </c>
      <c r="R52" s="282">
        <f t="shared" si="5"/>
        <v>0</v>
      </c>
      <c r="S52" s="283">
        <f t="shared" si="5"/>
        <v>0</v>
      </c>
      <c r="T52" s="213"/>
      <c r="U52" s="14"/>
      <c r="V52" s="14"/>
      <c r="W52" s="14"/>
      <c r="X52" s="14"/>
      <c r="Y52" s="14"/>
      <c r="Z52" s="14"/>
      <c r="AA52" s="14"/>
      <c r="AB52" s="14"/>
      <c r="AC52" s="14"/>
      <c r="AD52" s="214"/>
      <c r="AE52" s="388"/>
      <c r="AF52" s="389"/>
      <c r="AG52" s="281"/>
      <c r="AH52" s="282"/>
      <c r="AI52" s="282"/>
      <c r="AJ52" s="283"/>
    </row>
    <row r="53" spans="2:36" s="7" customFormat="1" ht="14.85" customHeight="1">
      <c r="B53" s="15"/>
      <c r="C53" s="9"/>
      <c r="D53" s="10"/>
      <c r="E53" s="16" t="s">
        <v>52</v>
      </c>
      <c r="F53" s="10"/>
      <c r="G53" s="10"/>
      <c r="H53" s="10"/>
      <c r="I53" s="9"/>
      <c r="J53" s="9"/>
      <c r="K53" s="9"/>
      <c r="L53" s="9"/>
      <c r="M53" s="9"/>
      <c r="N53" s="388">
        <f>'単体BS 按分用'!N53/1000</f>
        <v>0</v>
      </c>
      <c r="O53" s="493"/>
      <c r="P53" s="281">
        <f t="shared" si="5"/>
        <v>0</v>
      </c>
      <c r="Q53" s="282">
        <f t="shared" si="5"/>
        <v>0</v>
      </c>
      <c r="R53" s="282">
        <f t="shared" si="5"/>
        <v>0</v>
      </c>
      <c r="S53" s="283">
        <f t="shared" si="5"/>
        <v>0</v>
      </c>
      <c r="T53" s="213"/>
      <c r="U53" s="14"/>
      <c r="V53" s="14"/>
      <c r="W53" s="14"/>
      <c r="X53" s="14"/>
      <c r="Y53" s="14"/>
      <c r="Z53" s="14"/>
      <c r="AA53" s="14"/>
      <c r="AB53" s="14"/>
      <c r="AC53" s="14"/>
      <c r="AD53" s="214"/>
      <c r="AE53" s="388"/>
      <c r="AF53" s="389"/>
      <c r="AG53" s="281"/>
      <c r="AH53" s="282"/>
      <c r="AI53" s="282"/>
      <c r="AJ53" s="283"/>
    </row>
    <row r="54" spans="2:36" s="7" customFormat="1" ht="14.85" customHeight="1">
      <c r="B54" s="15"/>
      <c r="C54" s="9" t="s">
        <v>53</v>
      </c>
      <c r="D54" s="10"/>
      <c r="E54" s="11"/>
      <c r="F54" s="11"/>
      <c r="G54" s="11"/>
      <c r="H54" s="9"/>
      <c r="I54" s="9"/>
      <c r="J54" s="9"/>
      <c r="K54" s="9"/>
      <c r="L54" s="9"/>
      <c r="M54" s="9"/>
      <c r="N54" s="388">
        <f>'単体BS 按分用'!N54/1000</f>
        <v>623.59500000000003</v>
      </c>
      <c r="O54" s="493"/>
      <c r="P54" s="281">
        <f t="shared" si="5"/>
        <v>0</v>
      </c>
      <c r="Q54" s="282">
        <f t="shared" si="5"/>
        <v>0</v>
      </c>
      <c r="R54" s="282">
        <f t="shared" si="5"/>
        <v>0</v>
      </c>
      <c r="S54" s="283">
        <f t="shared" si="5"/>
        <v>0</v>
      </c>
      <c r="T54" s="213"/>
      <c r="U54" s="14"/>
      <c r="V54" s="14"/>
      <c r="W54" s="14"/>
      <c r="X54" s="14"/>
      <c r="Y54" s="14"/>
      <c r="Z54" s="14"/>
      <c r="AA54" s="14"/>
      <c r="AB54" s="14"/>
      <c r="AC54" s="14"/>
      <c r="AD54" s="214"/>
      <c r="AE54" s="388"/>
      <c r="AF54" s="389"/>
      <c r="AG54" s="281"/>
      <c r="AH54" s="282"/>
      <c r="AI54" s="282"/>
      <c r="AJ54" s="283"/>
    </row>
    <row r="55" spans="2:36" s="7" customFormat="1" ht="14.85" customHeight="1">
      <c r="B55" s="15"/>
      <c r="C55" s="9"/>
      <c r="D55" s="10" t="s">
        <v>54</v>
      </c>
      <c r="E55" s="11"/>
      <c r="F55" s="11"/>
      <c r="G55" s="11"/>
      <c r="H55" s="9"/>
      <c r="I55" s="9"/>
      <c r="J55" s="9"/>
      <c r="K55" s="9"/>
      <c r="L55" s="9"/>
      <c r="M55" s="9"/>
      <c r="N55" s="388">
        <f>'単体BS 按分用'!N55/1000</f>
        <v>623.59500000000003</v>
      </c>
      <c r="O55" s="493"/>
      <c r="P55" s="281">
        <f t="shared" si="5"/>
        <v>0</v>
      </c>
      <c r="Q55" s="282">
        <f t="shared" si="5"/>
        <v>0</v>
      </c>
      <c r="R55" s="282">
        <f t="shared" si="5"/>
        <v>0</v>
      </c>
      <c r="S55" s="283">
        <f t="shared" si="5"/>
        <v>0</v>
      </c>
      <c r="T55" s="213"/>
      <c r="U55" s="14"/>
      <c r="V55" s="14"/>
      <c r="W55" s="14"/>
      <c r="X55" s="14"/>
      <c r="Y55" s="14"/>
      <c r="Z55" s="14"/>
      <c r="AA55" s="14"/>
      <c r="AB55" s="14"/>
      <c r="AC55" s="14"/>
      <c r="AD55" s="214"/>
      <c r="AE55" s="370"/>
      <c r="AF55" s="371"/>
      <c r="AG55" s="281"/>
      <c r="AH55" s="282"/>
      <c r="AI55" s="282"/>
      <c r="AJ55" s="283"/>
    </row>
    <row r="56" spans="2:36" s="7" customFormat="1" ht="14.85" customHeight="1">
      <c r="B56" s="15"/>
      <c r="C56" s="9"/>
      <c r="D56" s="16" t="s">
        <v>55</v>
      </c>
      <c r="E56" s="10"/>
      <c r="F56" s="26"/>
      <c r="G56" s="23"/>
      <c r="H56" s="23"/>
      <c r="I56" s="24"/>
      <c r="J56" s="9"/>
      <c r="K56" s="9"/>
      <c r="L56" s="9"/>
      <c r="M56" s="9"/>
      <c r="N56" s="388">
        <f>'単体BS 按分用'!N56/1000</f>
        <v>0</v>
      </c>
      <c r="O56" s="493"/>
      <c r="P56" s="281">
        <f t="shared" si="5"/>
        <v>0</v>
      </c>
      <c r="Q56" s="282">
        <f t="shared" si="5"/>
        <v>0</v>
      </c>
      <c r="R56" s="282">
        <f t="shared" si="5"/>
        <v>0</v>
      </c>
      <c r="S56" s="283">
        <f t="shared" si="5"/>
        <v>0</v>
      </c>
      <c r="T56" s="213"/>
      <c r="U56" s="14"/>
      <c r="V56" s="14"/>
      <c r="W56" s="14"/>
      <c r="X56" s="14"/>
      <c r="Y56" s="14"/>
      <c r="Z56" s="14"/>
      <c r="AA56" s="14"/>
      <c r="AB56" s="14"/>
      <c r="AC56" s="14"/>
      <c r="AD56" s="214"/>
      <c r="AE56" s="388"/>
      <c r="AF56" s="389"/>
      <c r="AG56" s="281"/>
      <c r="AH56" s="282"/>
      <c r="AI56" s="282"/>
      <c r="AJ56" s="283"/>
    </row>
    <row r="57" spans="2:36" s="7" customFormat="1" ht="14.85" customHeight="1">
      <c r="B57" s="15"/>
      <c r="C57" s="9"/>
      <c r="D57" s="10" t="s">
        <v>56</v>
      </c>
      <c r="E57" s="10"/>
      <c r="F57" s="10"/>
      <c r="G57" s="10"/>
      <c r="H57" s="10"/>
      <c r="I57" s="9"/>
      <c r="J57" s="9"/>
      <c r="K57" s="9"/>
      <c r="L57" s="9"/>
      <c r="M57" s="9"/>
      <c r="N57" s="388">
        <f>'単体BS 按分用'!N57/1000</f>
        <v>0</v>
      </c>
      <c r="O57" s="493"/>
      <c r="P57" s="281">
        <f t="shared" si="5"/>
        <v>0</v>
      </c>
      <c r="Q57" s="282">
        <f t="shared" si="5"/>
        <v>0</v>
      </c>
      <c r="R57" s="282">
        <f t="shared" si="5"/>
        <v>0</v>
      </c>
      <c r="S57" s="283">
        <f t="shared" si="5"/>
        <v>0</v>
      </c>
      <c r="T57" s="213"/>
      <c r="U57" s="14"/>
      <c r="V57" s="14"/>
      <c r="W57" s="14"/>
      <c r="X57" s="14"/>
      <c r="Y57" s="14"/>
      <c r="Z57" s="14"/>
      <c r="AA57" s="14"/>
      <c r="AB57" s="14"/>
      <c r="AC57" s="14"/>
      <c r="AD57" s="214"/>
      <c r="AE57" s="388"/>
      <c r="AF57" s="389"/>
      <c r="AG57" s="281"/>
      <c r="AH57" s="282"/>
      <c r="AI57" s="282"/>
      <c r="AJ57" s="283"/>
    </row>
    <row r="58" spans="2:36" s="7" customFormat="1" ht="14.85" customHeight="1">
      <c r="B58" s="15"/>
      <c r="C58" s="10"/>
      <c r="D58" s="10" t="s">
        <v>50</v>
      </c>
      <c r="E58" s="10"/>
      <c r="F58" s="26"/>
      <c r="G58" s="23"/>
      <c r="H58" s="23"/>
      <c r="I58" s="24"/>
      <c r="J58" s="24"/>
      <c r="K58" s="24"/>
      <c r="L58" s="24"/>
      <c r="M58" s="24"/>
      <c r="N58" s="388">
        <f>'単体BS 按分用'!N58/1000</f>
        <v>0</v>
      </c>
      <c r="O58" s="493"/>
      <c r="P58" s="281">
        <f t="shared" si="5"/>
        <v>0</v>
      </c>
      <c r="Q58" s="282">
        <f t="shared" si="5"/>
        <v>0</v>
      </c>
      <c r="R58" s="282">
        <f t="shared" si="5"/>
        <v>0</v>
      </c>
      <c r="S58" s="283">
        <f t="shared" si="5"/>
        <v>0</v>
      </c>
      <c r="T58" s="213"/>
      <c r="U58" s="14"/>
      <c r="V58" s="14"/>
      <c r="W58" s="14"/>
      <c r="X58" s="14"/>
      <c r="Y58" s="14"/>
      <c r="Z58" s="14"/>
      <c r="AA58" s="14"/>
      <c r="AB58" s="14"/>
      <c r="AC58" s="14"/>
      <c r="AD58" s="214"/>
      <c r="AE58" s="388"/>
      <c r="AF58" s="389"/>
      <c r="AG58" s="281"/>
      <c r="AH58" s="282"/>
      <c r="AI58" s="282"/>
      <c r="AJ58" s="283"/>
    </row>
    <row r="59" spans="2:36" s="7" customFormat="1" ht="14.85" customHeight="1">
      <c r="B59" s="15"/>
      <c r="C59" s="10"/>
      <c r="D59" s="10"/>
      <c r="E59" s="10" t="s">
        <v>57</v>
      </c>
      <c r="F59" s="10"/>
      <c r="G59" s="10"/>
      <c r="H59" s="10"/>
      <c r="I59" s="9"/>
      <c r="J59" s="9"/>
      <c r="K59" s="9"/>
      <c r="L59" s="9"/>
      <c r="M59" s="9"/>
      <c r="N59" s="388">
        <f>'単体BS 按分用'!N59/1000</f>
        <v>0</v>
      </c>
      <c r="O59" s="493"/>
      <c r="P59" s="281">
        <f t="shared" si="5"/>
        <v>0</v>
      </c>
      <c r="Q59" s="282">
        <f t="shared" si="5"/>
        <v>0</v>
      </c>
      <c r="R59" s="282">
        <f t="shared" si="5"/>
        <v>0</v>
      </c>
      <c r="S59" s="283">
        <f t="shared" si="5"/>
        <v>0</v>
      </c>
      <c r="T59" s="213"/>
      <c r="U59" s="14"/>
      <c r="V59" s="14"/>
      <c r="W59" s="14"/>
      <c r="X59" s="14"/>
      <c r="Y59" s="14"/>
      <c r="Z59" s="14"/>
      <c r="AA59" s="14"/>
      <c r="AB59" s="14"/>
      <c r="AC59" s="14"/>
      <c r="AD59" s="214"/>
      <c r="AE59" s="388"/>
      <c r="AF59" s="389"/>
      <c r="AG59" s="281"/>
      <c r="AH59" s="282"/>
      <c r="AI59" s="282"/>
      <c r="AJ59" s="283"/>
    </row>
    <row r="60" spans="2:36" s="7" customFormat="1" ht="14.85" customHeight="1">
      <c r="B60" s="15"/>
      <c r="C60" s="10"/>
      <c r="D60" s="10"/>
      <c r="E60" s="16" t="s">
        <v>51</v>
      </c>
      <c r="F60" s="10"/>
      <c r="G60" s="10"/>
      <c r="H60" s="10"/>
      <c r="I60" s="9"/>
      <c r="J60" s="9"/>
      <c r="K60" s="9"/>
      <c r="L60" s="9"/>
      <c r="M60" s="9"/>
      <c r="N60" s="388">
        <f>'単体BS 按分用'!N60/1000</f>
        <v>0</v>
      </c>
      <c r="O60" s="493"/>
      <c r="P60" s="281">
        <f t="shared" si="5"/>
        <v>0</v>
      </c>
      <c r="Q60" s="282">
        <f t="shared" si="5"/>
        <v>0</v>
      </c>
      <c r="R60" s="282">
        <f t="shared" si="5"/>
        <v>0</v>
      </c>
      <c r="S60" s="283">
        <f t="shared" si="5"/>
        <v>0</v>
      </c>
      <c r="T60" s="213"/>
      <c r="U60" s="14"/>
      <c r="V60" s="14"/>
      <c r="W60" s="14"/>
      <c r="X60" s="14"/>
      <c r="Y60" s="14"/>
      <c r="Z60" s="14"/>
      <c r="AA60" s="14"/>
      <c r="AB60" s="14"/>
      <c r="AC60" s="14"/>
      <c r="AD60" s="214"/>
      <c r="AE60" s="388"/>
      <c r="AF60" s="389"/>
      <c r="AG60" s="281"/>
      <c r="AH60" s="282"/>
      <c r="AI60" s="282"/>
      <c r="AJ60" s="283"/>
    </row>
    <row r="61" spans="2:36" s="7" customFormat="1" ht="14.85" customHeight="1">
      <c r="B61" s="15"/>
      <c r="C61" s="10"/>
      <c r="D61" s="10" t="s">
        <v>58</v>
      </c>
      <c r="E61" s="10"/>
      <c r="F61" s="26"/>
      <c r="G61" s="23"/>
      <c r="H61" s="23"/>
      <c r="I61" s="24"/>
      <c r="J61" s="24"/>
      <c r="K61" s="24"/>
      <c r="L61" s="24"/>
      <c r="M61" s="24"/>
      <c r="N61" s="388">
        <f>'単体BS 按分用'!N61/1000</f>
        <v>0</v>
      </c>
      <c r="O61" s="493"/>
      <c r="P61" s="281">
        <f t="shared" si="5"/>
        <v>0</v>
      </c>
      <c r="Q61" s="282">
        <f t="shared" si="5"/>
        <v>0</v>
      </c>
      <c r="R61" s="282">
        <f t="shared" si="5"/>
        <v>0</v>
      </c>
      <c r="S61" s="283">
        <f t="shared" si="5"/>
        <v>0</v>
      </c>
      <c r="T61" s="213"/>
      <c r="U61" s="14"/>
      <c r="V61" s="14"/>
      <c r="W61" s="14"/>
      <c r="X61" s="14"/>
      <c r="Y61" s="14"/>
      <c r="Z61" s="14"/>
      <c r="AA61" s="14"/>
      <c r="AB61" s="14"/>
      <c r="AC61" s="14"/>
      <c r="AD61" s="214"/>
      <c r="AE61" s="388"/>
      <c r="AF61" s="389"/>
      <c r="AG61" s="281"/>
      <c r="AH61" s="282"/>
      <c r="AI61" s="282"/>
      <c r="AJ61" s="283"/>
    </row>
    <row r="62" spans="2:36" s="7" customFormat="1" ht="14.85" customHeight="1">
      <c r="B62" s="15"/>
      <c r="C62" s="10"/>
      <c r="D62" s="10" t="s">
        <v>39</v>
      </c>
      <c r="E62" s="10"/>
      <c r="F62" s="10"/>
      <c r="G62" s="10"/>
      <c r="H62" s="10"/>
      <c r="I62" s="9"/>
      <c r="J62" s="9"/>
      <c r="K62" s="9"/>
      <c r="L62" s="9"/>
      <c r="M62" s="9"/>
      <c r="N62" s="388">
        <f>'単体BS 按分用'!N62/1000</f>
        <v>0</v>
      </c>
      <c r="O62" s="493"/>
      <c r="P62" s="281">
        <f t="shared" si="5"/>
        <v>0</v>
      </c>
      <c r="Q62" s="282">
        <f t="shared" si="5"/>
        <v>0</v>
      </c>
      <c r="R62" s="282">
        <f t="shared" si="5"/>
        <v>0</v>
      </c>
      <c r="S62" s="283">
        <f t="shared" si="5"/>
        <v>0</v>
      </c>
      <c r="T62" s="411"/>
      <c r="U62" s="412"/>
      <c r="V62" s="412"/>
      <c r="W62" s="412"/>
      <c r="X62" s="412"/>
      <c r="Y62" s="412"/>
      <c r="Z62" s="412"/>
      <c r="AA62" s="412"/>
      <c r="AB62" s="412"/>
      <c r="AC62" s="412"/>
      <c r="AD62" s="413"/>
      <c r="AE62" s="414"/>
      <c r="AF62" s="415"/>
      <c r="AG62" s="281"/>
      <c r="AH62" s="282"/>
      <c r="AI62" s="282"/>
      <c r="AJ62" s="283"/>
    </row>
    <row r="63" spans="2:36" s="7" customFormat="1" ht="16.5" customHeight="1" thickBot="1">
      <c r="B63" s="15"/>
      <c r="C63" s="10"/>
      <c r="D63" s="16" t="s">
        <v>52</v>
      </c>
      <c r="E63" s="10"/>
      <c r="F63" s="10"/>
      <c r="G63" s="10"/>
      <c r="H63" s="10"/>
      <c r="I63" s="9"/>
      <c r="J63" s="9"/>
      <c r="K63" s="9"/>
      <c r="L63" s="9"/>
      <c r="M63" s="9"/>
      <c r="N63" s="398">
        <f>'単体BS 按分用'!N63/1000</f>
        <v>0</v>
      </c>
      <c r="O63" s="508"/>
      <c r="P63" s="295">
        <f t="shared" si="5"/>
        <v>0</v>
      </c>
      <c r="Q63" s="296">
        <f t="shared" si="5"/>
        <v>0</v>
      </c>
      <c r="R63" s="296">
        <f t="shared" si="5"/>
        <v>0</v>
      </c>
      <c r="S63" s="297">
        <f t="shared" si="5"/>
        <v>0</v>
      </c>
      <c r="T63" s="400" t="s">
        <v>59</v>
      </c>
      <c r="U63" s="401"/>
      <c r="V63" s="401"/>
      <c r="W63" s="401"/>
      <c r="X63" s="401"/>
      <c r="Y63" s="401"/>
      <c r="Z63" s="401"/>
      <c r="AA63" s="401"/>
      <c r="AB63" s="401"/>
      <c r="AC63" s="401"/>
      <c r="AD63" s="402"/>
      <c r="AE63" s="398">
        <f>'単体BS 按分用'!AE63/1000</f>
        <v>17405.221000000001</v>
      </c>
      <c r="AF63" s="399"/>
      <c r="AG63" s="292">
        <f t="shared" ref="AG63:AJ64" si="6">$AE63*AG$7</f>
        <v>0</v>
      </c>
      <c r="AH63" s="293">
        <f t="shared" si="6"/>
        <v>0</v>
      </c>
      <c r="AI63" s="293">
        <f t="shared" si="6"/>
        <v>0</v>
      </c>
      <c r="AJ63" s="294">
        <f t="shared" si="6"/>
        <v>0</v>
      </c>
    </row>
    <row r="64" spans="2:36" s="7" customFormat="1" ht="14.85" customHeight="1" thickBot="1">
      <c r="B64" s="403" t="s">
        <v>60</v>
      </c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5"/>
      <c r="N64" s="398">
        <f>'単体BS 按分用'!N64/1000</f>
        <v>19366.955000000002</v>
      </c>
      <c r="O64" s="508"/>
      <c r="P64" s="295">
        <f t="shared" si="5"/>
        <v>0</v>
      </c>
      <c r="Q64" s="296">
        <f t="shared" si="5"/>
        <v>0</v>
      </c>
      <c r="R64" s="296">
        <f t="shared" si="5"/>
        <v>0</v>
      </c>
      <c r="S64" s="297">
        <f t="shared" si="5"/>
        <v>0</v>
      </c>
      <c r="T64" s="408" t="s">
        <v>61</v>
      </c>
      <c r="U64" s="409"/>
      <c r="V64" s="409"/>
      <c r="W64" s="409"/>
      <c r="X64" s="409"/>
      <c r="Y64" s="409"/>
      <c r="Z64" s="409"/>
      <c r="AA64" s="409"/>
      <c r="AB64" s="409"/>
      <c r="AC64" s="409"/>
      <c r="AD64" s="410"/>
      <c r="AE64" s="398">
        <f>'単体BS 按分用'!AE64/1000</f>
        <v>19366.955000000002</v>
      </c>
      <c r="AF64" s="399"/>
      <c r="AG64" s="292">
        <f t="shared" si="6"/>
        <v>0</v>
      </c>
      <c r="AH64" s="293">
        <f t="shared" si="6"/>
        <v>0</v>
      </c>
      <c r="AI64" s="293">
        <f t="shared" si="6"/>
        <v>0</v>
      </c>
      <c r="AJ64" s="294">
        <f t="shared" si="6"/>
        <v>0</v>
      </c>
    </row>
    <row r="65" spans="1:32" s="7" customFormat="1" ht="9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AE65" s="215"/>
      <c r="AF65" s="215"/>
    </row>
    <row r="66" spans="1:32" s="7" customFormat="1" ht="14.8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AE66" s="28"/>
      <c r="AF66" s="28"/>
    </row>
    <row r="67" spans="1:32" s="7" customFormat="1" ht="5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E67" s="6"/>
      <c r="AF67" s="6"/>
    </row>
    <row r="68" spans="1:32" s="7" customFormat="1" ht="14.8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E68" s="1"/>
      <c r="AF68" s="1"/>
    </row>
    <row r="69" spans="1:32" s="7" customFormat="1" ht="14.85" customHeight="1">
      <c r="AE69" s="1"/>
      <c r="AF69" s="1"/>
    </row>
    <row r="70" spans="1:32" s="7" customFormat="1" ht="14.85" customHeight="1"/>
    <row r="71" spans="1:32" s="7" customFormat="1" ht="14.85" customHeight="1"/>
    <row r="72" spans="1:32" s="7" customFormat="1" ht="14.85" customHeight="1"/>
    <row r="73" spans="1:32" s="7" customFormat="1" ht="14.85" customHeight="1"/>
    <row r="74" spans="1:32" s="7" customFormat="1" ht="14.85" customHeight="1"/>
    <row r="75" spans="1:32" s="7" customFormat="1" ht="14.85" customHeight="1"/>
    <row r="76" spans="1:32" s="7" customFormat="1" ht="14.85" customHeight="1"/>
    <row r="77" spans="1:32" s="7" customFormat="1" ht="14.85" customHeight="1"/>
    <row r="78" spans="1:32" s="7" customFormat="1" ht="14.85" customHeight="1"/>
    <row r="79" spans="1:32" s="7" customFormat="1" ht="14.85" customHeight="1">
      <c r="A79" s="28"/>
    </row>
    <row r="80" spans="1:32" s="7" customFormat="1" ht="14.85" customHeight="1">
      <c r="A80" s="6"/>
    </row>
    <row r="81" spans="1:32" s="7" customFormat="1" ht="14.85" customHeight="1">
      <c r="A81" s="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2" s="7" customFormat="1" ht="14.85" customHeight="1">
      <c r="A82" s="1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2" s="7" customFormat="1" ht="14.85" customHeight="1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2" s="7" customFormat="1" ht="14.85" customHeight="1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2" s="28" customFormat="1" ht="14.8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6" customFormat="1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4.85" hidden="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4.85" hidden="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7" customFormat="1" ht="14.85" hidden="1" customHeight="1"/>
    <row r="90" spans="1:32" s="7" customFormat="1" ht="14.85" hidden="1" customHeight="1"/>
    <row r="91" spans="1:32" s="7" customFormat="1" ht="14.85" hidden="1" customHeight="1"/>
    <row r="92" spans="1:32" s="7" customFormat="1" ht="14.85" hidden="1" customHeight="1"/>
    <row r="93" spans="1:32" s="7" customFormat="1" ht="14.85" hidden="1" customHeight="1"/>
    <row r="94" spans="1:32" s="7" customFormat="1" ht="14.85" hidden="1" customHeight="1"/>
    <row r="95" spans="1:32" s="7" customFormat="1" ht="14.85" hidden="1" customHeight="1"/>
    <row r="96" spans="1:32" s="7" customFormat="1" ht="14.85" hidden="1" customHeight="1"/>
    <row r="97" spans="2:32" s="7" customFormat="1" ht="14.85" hidden="1" customHeight="1"/>
    <row r="98" spans="2:32" s="7" customFormat="1" ht="14.85" hidden="1" customHeight="1"/>
    <row r="99" spans="2:32" s="7" customFormat="1" ht="14.85" hidden="1" customHeight="1"/>
    <row r="100" spans="2:32" s="7" customFormat="1" ht="14.85" hidden="1" customHeight="1"/>
    <row r="101" spans="2:32" s="7" customFormat="1" ht="14.85" hidden="1" customHeight="1"/>
    <row r="102" spans="2:32" s="7" customFormat="1" ht="14.85" hidden="1" customHeight="1"/>
    <row r="103" spans="2:32" s="7" customFormat="1" ht="14.85" hidden="1" customHeight="1"/>
    <row r="104" spans="2:32" s="7" customFormat="1" ht="14.85" hidden="1" customHeight="1"/>
    <row r="105" spans="2:32" s="7" customFormat="1" ht="14.85" hidden="1" customHeight="1"/>
    <row r="106" spans="2:32" s="7" customFormat="1" ht="14.85" hidden="1" customHeight="1"/>
    <row r="107" spans="2:32" s="7" customFormat="1" ht="14.85" hidden="1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2:32" s="7" customFormat="1" ht="14.85" hidden="1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AE108" s="28"/>
      <c r="AF108" s="28"/>
    </row>
    <row r="109" spans="2:32" s="7" customFormat="1" ht="14.85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AE109" s="6"/>
      <c r="AF109" s="6"/>
    </row>
    <row r="110" spans="2:32" s="7" customFormat="1" ht="14.85" hidden="1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AE110" s="1"/>
      <c r="AF110" s="1"/>
    </row>
    <row r="111" spans="2:32" s="7" customFormat="1" ht="14.85" hidden="1" customHeight="1">
      <c r="AE111" s="1"/>
      <c r="AF111" s="1"/>
    </row>
    <row r="112" spans="2:32" s="7" customFormat="1" ht="14.85" hidden="1" customHeight="1"/>
    <row r="113" spans="1:32" s="7" customFormat="1" ht="14.85" hidden="1" customHeight="1"/>
    <row r="114" spans="1:32" s="7" customFormat="1" ht="14.85" hidden="1" customHeight="1"/>
    <row r="115" spans="1:32" s="7" customFormat="1" ht="14.85" hidden="1" customHeight="1"/>
    <row r="116" spans="1:32" s="7" customFormat="1" ht="14.85" hidden="1" customHeight="1"/>
    <row r="117" spans="1:32" s="7" customFormat="1" ht="14.85" hidden="1" customHeight="1"/>
    <row r="118" spans="1:32" s="7" customFormat="1" ht="14.85" hidden="1" customHeight="1"/>
    <row r="119" spans="1:32" s="7" customFormat="1" ht="14.85" hidden="1" customHeight="1"/>
    <row r="120" spans="1:32" s="7" customFormat="1" ht="14.85" hidden="1" customHeight="1"/>
    <row r="121" spans="1:32" s="7" customFormat="1" ht="14.85" hidden="1" customHeight="1">
      <c r="A121" s="28"/>
    </row>
    <row r="122" spans="1:32" s="7" customFormat="1" ht="14.85" hidden="1" customHeight="1">
      <c r="A122" s="6"/>
    </row>
    <row r="123" spans="1:32" s="7" customFormat="1" ht="14.85" hidden="1" customHeight="1">
      <c r="A123" s="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2" s="7" customFormat="1" ht="14.85" hidden="1" customHeight="1">
      <c r="A124" s="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2" s="7" customFormat="1" ht="14.85" hidden="1" customHeight="1"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2" s="7" customFormat="1" ht="14.85" hidden="1" customHeight="1"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2" s="28" customFormat="1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6" customFormat="1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4.85" hidden="1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4.85" hidden="1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7" customFormat="1" ht="14.85" hidden="1" customHeight="1"/>
    <row r="132" spans="1:32" s="7" customFormat="1" ht="14.85" hidden="1" customHeight="1"/>
    <row r="133" spans="1:32" s="7" customFormat="1" ht="14.85" hidden="1" customHeight="1"/>
    <row r="134" spans="1:32" s="7" customFormat="1" ht="14.85" hidden="1" customHeight="1"/>
    <row r="135" spans="1:32" s="7" customFormat="1" ht="14.85" hidden="1" customHeight="1"/>
    <row r="136" spans="1:32" s="7" customFormat="1" ht="14.85" hidden="1" customHeight="1"/>
    <row r="137" spans="1:32" s="7" customFormat="1" ht="14.85" hidden="1" customHeight="1"/>
    <row r="138" spans="1:32" s="7" customFormat="1" ht="14.85" hidden="1" customHeight="1"/>
    <row r="139" spans="1:32" s="7" customFormat="1" ht="14.85" hidden="1" customHeight="1"/>
    <row r="140" spans="1:32" s="7" customFormat="1" ht="14.85" hidden="1" customHeight="1"/>
    <row r="141" spans="1:32" s="7" customFormat="1" ht="14.85" hidden="1" customHeight="1"/>
    <row r="142" spans="1:32" s="7" customFormat="1" ht="14.85" hidden="1" customHeight="1"/>
    <row r="143" spans="1:32" s="7" customFormat="1" ht="14.85" hidden="1" customHeight="1"/>
    <row r="144" spans="1:32" s="7" customFormat="1" ht="14.85" hidden="1" customHeight="1"/>
    <row r="145" s="7" customFormat="1" ht="14.85" hidden="1" customHeight="1"/>
    <row r="146" s="7" customFormat="1" ht="14.85" hidden="1" customHeight="1"/>
    <row r="147" s="7" customFormat="1" ht="14.85" hidden="1" customHeight="1"/>
    <row r="148" s="7" customFormat="1" ht="14.85" hidden="1" customHeight="1"/>
    <row r="149" s="7" customFormat="1" ht="14.85" hidden="1" customHeight="1"/>
    <row r="150" s="7" customFormat="1" ht="14.85" hidden="1" customHeight="1"/>
    <row r="151" s="7" customFormat="1" ht="14.85" hidden="1" customHeight="1"/>
    <row r="152" s="7" customFormat="1" ht="14.85" hidden="1" customHeight="1"/>
    <row r="153" s="7" customFormat="1" ht="14.85" hidden="1" customHeight="1"/>
    <row r="154" s="7" customFormat="1" ht="14.85" hidden="1" customHeight="1"/>
    <row r="155" s="7" customFormat="1" ht="14.85" hidden="1" customHeight="1"/>
    <row r="156" s="7" customFormat="1" ht="14.85" hidden="1" customHeight="1"/>
    <row r="157" s="7" customFormat="1" ht="14.85" hidden="1" customHeight="1"/>
    <row r="158" s="7" customFormat="1" ht="14.85" hidden="1" customHeight="1"/>
    <row r="159" s="7" customFormat="1" ht="14.85" hidden="1" customHeight="1"/>
    <row r="160" s="7" customFormat="1" ht="14.85" hidden="1" customHeight="1"/>
    <row r="161" spans="1:32" s="7" customFormat="1" ht="14.85" hidden="1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32" s="7" customFormat="1" ht="14.85" hidden="1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AE162" s="29"/>
      <c r="AF162" s="29"/>
    </row>
    <row r="163" spans="1:32" s="7" customFormat="1" ht="14.85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AE163" s="6"/>
      <c r="AF163" s="6"/>
    </row>
    <row r="164" spans="1:32" s="7" customFormat="1" ht="14.85" hidden="1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AE164" s="1"/>
      <c r="AF164" s="1"/>
    </row>
    <row r="165" spans="1:32" s="7" customFormat="1" ht="14.85" hidden="1" customHeight="1">
      <c r="AE165" s="1"/>
      <c r="AF165" s="1"/>
    </row>
    <row r="166" spans="1:32" s="7" customFormat="1" ht="14.85" hidden="1" customHeight="1"/>
    <row r="167" spans="1:32" s="7" customFormat="1" ht="14.85" hidden="1" customHeight="1"/>
    <row r="168" spans="1:32" s="7" customFormat="1" ht="14.85" hidden="1" customHeight="1"/>
    <row r="169" spans="1:32" s="7" customFormat="1" ht="14.85" hidden="1" customHeight="1"/>
    <row r="170" spans="1:32" s="7" customFormat="1" ht="14.85" hidden="1" customHeight="1"/>
    <row r="171" spans="1:32" s="7" customFormat="1" ht="14.85" hidden="1" customHeight="1"/>
    <row r="172" spans="1:32" s="7" customFormat="1" ht="14.85" hidden="1" customHeight="1"/>
    <row r="173" spans="1:32" s="7" customFormat="1" ht="14.85" hidden="1" customHeight="1"/>
    <row r="174" spans="1:32" s="7" customFormat="1" ht="14.85" hidden="1" customHeight="1"/>
    <row r="175" spans="1:32" s="7" customFormat="1" ht="14.85" hidden="1" customHeight="1">
      <c r="A175" s="29"/>
    </row>
    <row r="176" spans="1:32" s="7" customFormat="1" ht="14.85" hidden="1" customHeight="1">
      <c r="A176" s="6"/>
    </row>
    <row r="177" spans="1:32" s="7" customFormat="1" ht="14.85" hidden="1" customHeight="1">
      <c r="A177" s="1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</row>
    <row r="178" spans="1:32" s="7" customFormat="1" ht="14.85" hidden="1" customHeight="1">
      <c r="A178" s="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2" s="7" customFormat="1" ht="14.85" hidden="1" customHeight="1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2" s="7" customFormat="1" ht="14.85" hidden="1" customHeight="1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2" s="29" customFormat="1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6" customFormat="1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4.85" hidden="1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4.85" hidden="1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s="7" customFormat="1" ht="14.85" hidden="1" customHeight="1"/>
    <row r="186" spans="1:32" s="7" customFormat="1" ht="14.85" hidden="1" customHeight="1"/>
    <row r="187" spans="1:32" s="7" customFormat="1" ht="14.85" hidden="1" customHeight="1"/>
    <row r="188" spans="1:32" s="7" customFormat="1" ht="14.85" hidden="1" customHeight="1"/>
    <row r="189" spans="1:32" s="7" customFormat="1" ht="14.85" hidden="1" customHeight="1"/>
    <row r="190" spans="1:32" s="7" customFormat="1" ht="14.85" hidden="1" customHeight="1"/>
    <row r="191" spans="1:32" s="7" customFormat="1" ht="14.85" hidden="1" customHeight="1"/>
    <row r="192" spans="1:32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32" s="7" customFormat="1" ht="14.85" hidden="1" customHeight="1"/>
    <row r="210" spans="2:32" s="7" customFormat="1" ht="14.85" hidden="1" customHeight="1"/>
    <row r="211" spans="2:32" s="7" customFormat="1" ht="14.85" hidden="1" customHeight="1"/>
    <row r="212" spans="2:32" s="7" customFormat="1" ht="14.85" hidden="1" customHeight="1"/>
    <row r="213" spans="2:32" s="7" customFormat="1" ht="14.85" hidden="1" customHeight="1"/>
    <row r="214" spans="2:32" s="7" customFormat="1" ht="14.85" hidden="1" customHeight="1"/>
    <row r="215" spans="2:32" s="7" customFormat="1" ht="14.85" hidden="1" customHeight="1"/>
    <row r="216" spans="2:32" s="7" customFormat="1" ht="14.85" hidden="1" customHeight="1"/>
    <row r="217" spans="2:32" s="7" customFormat="1" ht="14.85" hidden="1" customHeight="1"/>
    <row r="218" spans="2:32" s="7" customFormat="1" ht="14.85" hidden="1" customHeight="1"/>
    <row r="219" spans="2:32" s="7" customFormat="1" ht="14.85" hidden="1" customHeight="1"/>
    <row r="220" spans="2:32" s="7" customFormat="1" ht="14.85" hidden="1" customHeight="1"/>
    <row r="221" spans="2:32" s="7" customFormat="1" ht="14.85" hidden="1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2:32" s="7" customFormat="1" ht="14.85" hidden="1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AE222" s="30"/>
      <c r="AF222" s="30"/>
    </row>
    <row r="223" spans="2:32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E223" s="1"/>
      <c r="AF223" s="1"/>
    </row>
    <row r="224" spans="2:32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E224" s="3"/>
      <c r="AF224" s="3"/>
    </row>
    <row r="225" spans="1:32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E225" s="3"/>
      <c r="AF225" s="3"/>
    </row>
    <row r="226" spans="1:32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E226" s="3"/>
      <c r="AF226" s="3"/>
    </row>
    <row r="227" spans="1:32" s="7" customFormat="1" ht="14.85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E227" s="3"/>
      <c r="AF227" s="3"/>
    </row>
    <row r="228" spans="1:32" s="7" customFormat="1" ht="14.85" hidden="1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E228" s="3"/>
      <c r="AF228" s="3"/>
    </row>
    <row r="229" spans="1:32" s="7" customFormat="1" ht="14.85" hidden="1" customHeight="1">
      <c r="AE229" s="3"/>
      <c r="AF229" s="3"/>
    </row>
    <row r="230" spans="1:32" s="7" customFormat="1" ht="14.85" hidden="1" customHeight="1"/>
    <row r="231" spans="1:32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32" s="7" customFormat="1" ht="14.85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E232" s="3"/>
      <c r="AF232" s="3"/>
    </row>
    <row r="233" spans="1:32" s="7" customFormat="1" ht="14.85" hidden="1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E233" s="3"/>
      <c r="AF233" s="3"/>
    </row>
    <row r="234" spans="1:32" s="7" customFormat="1" ht="14.85" hidden="1" customHeight="1">
      <c r="AE234" s="3"/>
      <c r="AF234" s="3"/>
    </row>
    <row r="235" spans="1:32" s="7" customFormat="1" ht="14.85" hidden="1" customHeight="1">
      <c r="A235" s="30"/>
    </row>
    <row r="236" spans="1:32" s="7" customFormat="1" ht="14.85" hidden="1" customHeight="1">
      <c r="A236" s="1"/>
    </row>
    <row r="237" spans="1:32" s="7" customFormat="1" ht="14.85" hidden="1" customHeight="1">
      <c r="A237" s="3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1:32" s="7" customFormat="1" ht="14.85" hidden="1" customHeight="1">
      <c r="A238" s="3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2" s="7" customFormat="1" ht="14.85" hidden="1" customHeight="1">
      <c r="A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2" s="7" customFormat="1" ht="14.85" hidden="1" customHeight="1">
      <c r="A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2" s="30" customFormat="1" ht="14.85" hidden="1" customHeight="1">
      <c r="A241" s="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7"/>
      <c r="AF241" s="7"/>
    </row>
    <row r="242" spans="1:32" ht="14.85" hidden="1" customHeight="1">
      <c r="A242" s="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7"/>
      <c r="AF242" s="7"/>
    </row>
    <row r="243" spans="1:32" s="3" customFormat="1" ht="14.85" hidden="1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AE243" s="7"/>
      <c r="AF243" s="7"/>
    </row>
    <row r="244" spans="1:32" s="3" customFormat="1" ht="14.85" hidden="1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AE244" s="7"/>
      <c r="AF244" s="7"/>
    </row>
    <row r="245" spans="1:32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s="3" customFormat="1" ht="14.85" hidden="1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s="3" customFormat="1" ht="14.85" hidden="1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AE247" s="7"/>
      <c r="AF247" s="7"/>
    </row>
    <row r="248" spans="1:32" s="3" customFormat="1" ht="14.85" hidden="1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AE248" s="7"/>
      <c r="AF248" s="7"/>
    </row>
    <row r="249" spans="1:32" s="7" customFormat="1" ht="14.85" hidden="1" customHeight="1"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2" s="7" customFormat="1" ht="14.85" hidden="1" customHeight="1"/>
    <row r="251" spans="1:32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s="3" customFormat="1" ht="14.85" hidden="1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s="3" customFormat="1" ht="14.85" hidden="1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s="7" customFormat="1" ht="14.85" hidden="1" customHeight="1"/>
    <row r="255" spans="1:32" s="7" customFormat="1" ht="14.85" hidden="1" customHeight="1"/>
    <row r="256" spans="1:32" s="7" customFormat="1" ht="14.85" hidden="1" customHeight="1"/>
    <row r="257" spans="2:32" s="7" customFormat="1" ht="14.85" hidden="1" customHeight="1"/>
    <row r="258" spans="2:32" s="7" customFormat="1" ht="14.85" hidden="1" customHeight="1"/>
    <row r="259" spans="2:32" s="7" customFormat="1" ht="14.85" hidden="1" customHeight="1"/>
    <row r="260" spans="2:32" s="7" customFormat="1" ht="14.85" hidden="1" customHeight="1"/>
    <row r="261" spans="2:32" s="7" customFormat="1" ht="14.85" hidden="1" customHeight="1"/>
    <row r="262" spans="2:32" s="7" customFormat="1" ht="14.85" hidden="1" customHeight="1"/>
    <row r="263" spans="2:32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32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AE264" s="1"/>
      <c r="AF264" s="1"/>
    </row>
    <row r="265" spans="2:32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AE265" s="1"/>
      <c r="AF265" s="1"/>
    </row>
    <row r="266" spans="2:32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AE266" s="1"/>
      <c r="AF266" s="1"/>
    </row>
    <row r="267" spans="2:32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AE267" s="1"/>
      <c r="AF267" s="1"/>
    </row>
    <row r="268" spans="2:32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AE268" s="1"/>
      <c r="AF268" s="1"/>
    </row>
    <row r="269" spans="2:32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AE269" s="1"/>
      <c r="AF269" s="1"/>
    </row>
    <row r="270" spans="2:32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AE270" s="1"/>
      <c r="AF270" s="1"/>
    </row>
    <row r="271" spans="2:32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AE271" s="1"/>
      <c r="AF271" s="1"/>
    </row>
    <row r="272" spans="2:32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AE272" s="1"/>
      <c r="AF272" s="1"/>
    </row>
    <row r="273" spans="1:32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AE273" s="1"/>
      <c r="AF273" s="1"/>
    </row>
    <row r="274" spans="1:32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AE274" s="1"/>
      <c r="AF274" s="1"/>
    </row>
    <row r="275" spans="1:32" s="7" customFormat="1" ht="14.85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AE275" s="1"/>
      <c r="AF275" s="1"/>
    </row>
    <row r="276" spans="1:32" s="7" customFormat="1" ht="14.85" hidden="1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AE276" s="1"/>
      <c r="AF276" s="1"/>
    </row>
    <row r="277" spans="1:32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AE277" s="1"/>
      <c r="AF277" s="1"/>
    </row>
    <row r="278" spans="1:32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AE278" s="1"/>
      <c r="AF278" s="1"/>
    </row>
    <row r="279" spans="1:32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s="7" customFormat="1" ht="14.8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s="7" customFormat="1" ht="14.85" hidden="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85" hidden="1" customHeight="1"/>
    <row r="284" spans="1:32" ht="14.85" hidden="1" customHeight="1"/>
  </sheetData>
  <mergeCells count="123">
    <mergeCell ref="N63:O63"/>
    <mergeCell ref="T63:AD63"/>
    <mergeCell ref="AE63:AF63"/>
    <mergeCell ref="N49:O49"/>
    <mergeCell ref="N50:O50"/>
    <mergeCell ref="AE50:AF50"/>
    <mergeCell ref="B64:M64"/>
    <mergeCell ref="N64:O64"/>
    <mergeCell ref="T64:AD64"/>
    <mergeCell ref="AE64:AF64"/>
    <mergeCell ref="N53:O53"/>
    <mergeCell ref="AE53:AF53"/>
    <mergeCell ref="N54:O54"/>
    <mergeCell ref="AE54:AF54"/>
    <mergeCell ref="N55:O55"/>
    <mergeCell ref="N56:O56"/>
    <mergeCell ref="AE56:AF56"/>
    <mergeCell ref="N57:O57"/>
    <mergeCell ref="AE57:AF57"/>
    <mergeCell ref="N58:O58"/>
    <mergeCell ref="AE58:AF58"/>
    <mergeCell ref="N59:O59"/>
    <mergeCell ref="AE59:AF59"/>
    <mergeCell ref="N60:O60"/>
    <mergeCell ref="AE60:AF60"/>
    <mergeCell ref="N61:O61"/>
    <mergeCell ref="AE61:AF61"/>
    <mergeCell ref="N62:O62"/>
    <mergeCell ref="T62:AD62"/>
    <mergeCell ref="AE62:AF62"/>
    <mergeCell ref="AE36:AF36"/>
    <mergeCell ref="N51:O51"/>
    <mergeCell ref="AE51:AF51"/>
    <mergeCell ref="N52:O52"/>
    <mergeCell ref="AE52:AF52"/>
    <mergeCell ref="N38:O38"/>
    <mergeCell ref="AE38:AF38"/>
    <mergeCell ref="N39:O39"/>
    <mergeCell ref="AE39:AF39"/>
    <mergeCell ref="N40:O40"/>
    <mergeCell ref="AE40:AF40"/>
    <mergeCell ref="N41:O41"/>
    <mergeCell ref="AE41:AF41"/>
    <mergeCell ref="N42:O42"/>
    <mergeCell ref="AE42:AF42"/>
    <mergeCell ref="N43:O43"/>
    <mergeCell ref="AE43:AF43"/>
    <mergeCell ref="N44:O44"/>
    <mergeCell ref="AE44:AF44"/>
    <mergeCell ref="N45:O45"/>
    <mergeCell ref="N46:O46"/>
    <mergeCell ref="N47:O47"/>
    <mergeCell ref="N48:O48"/>
    <mergeCell ref="AE48:AF48"/>
    <mergeCell ref="AE24:AF24"/>
    <mergeCell ref="N37:O37"/>
    <mergeCell ref="AE37:AF37"/>
    <mergeCell ref="N26:O26"/>
    <mergeCell ref="AE26:AF26"/>
    <mergeCell ref="N27:O27"/>
    <mergeCell ref="AE27:AF27"/>
    <mergeCell ref="N28:O28"/>
    <mergeCell ref="AE28:AF28"/>
    <mergeCell ref="N29:O29"/>
    <mergeCell ref="AE29:AF29"/>
    <mergeCell ref="N30:O30"/>
    <mergeCell ref="AE30:AF30"/>
    <mergeCell ref="N31:O31"/>
    <mergeCell ref="AE31:AF31"/>
    <mergeCell ref="N32:O32"/>
    <mergeCell ref="AE32:AF32"/>
    <mergeCell ref="N33:O33"/>
    <mergeCell ref="N35:O35"/>
    <mergeCell ref="AE35:AF35"/>
    <mergeCell ref="N36:O36"/>
    <mergeCell ref="N25:O25"/>
    <mergeCell ref="AE25:AF25"/>
    <mergeCell ref="N14:O14"/>
    <mergeCell ref="AE14:AF14"/>
    <mergeCell ref="N15:O15"/>
    <mergeCell ref="AE15:AF15"/>
    <mergeCell ref="N16:O16"/>
    <mergeCell ref="AE16:AF16"/>
    <mergeCell ref="N17:O17"/>
    <mergeCell ref="AE17:AF17"/>
    <mergeCell ref="N18:O18"/>
    <mergeCell ref="AE18:AF18"/>
    <mergeCell ref="N19:O19"/>
    <mergeCell ref="AE19:AF19"/>
    <mergeCell ref="N20:O20"/>
    <mergeCell ref="AE20:AF20"/>
    <mergeCell ref="N21:O21"/>
    <mergeCell ref="AE21:AF21"/>
    <mergeCell ref="N8:O8"/>
    <mergeCell ref="AE8:AF8"/>
    <mergeCell ref="N9:O9"/>
    <mergeCell ref="AE9:AF9"/>
    <mergeCell ref="N10:O10"/>
    <mergeCell ref="AE10:AF10"/>
    <mergeCell ref="N11:O11"/>
    <mergeCell ref="AE33:AF33"/>
    <mergeCell ref="N34:O34"/>
    <mergeCell ref="AE34:AF34"/>
    <mergeCell ref="B1:AJ1"/>
    <mergeCell ref="B2:S2"/>
    <mergeCell ref="B3:S3"/>
    <mergeCell ref="P5:S5"/>
    <mergeCell ref="AG5:AJ5"/>
    <mergeCell ref="B7:M7"/>
    <mergeCell ref="N7:O7"/>
    <mergeCell ref="T7:AD7"/>
    <mergeCell ref="AE7:AF7"/>
    <mergeCell ref="AE11:AF11"/>
    <mergeCell ref="N12:O12"/>
    <mergeCell ref="AE12:AF12"/>
    <mergeCell ref="N22:O22"/>
    <mergeCell ref="AE22:AF22"/>
    <mergeCell ref="N23:O23"/>
    <mergeCell ref="AE23:AF23"/>
    <mergeCell ref="N24:O24"/>
    <mergeCell ref="T24:AD24"/>
    <mergeCell ref="N13:O13"/>
    <mergeCell ref="AE13:AF13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8" orientation="portrait" cellComments="asDisplayed" r:id="rId1"/>
  <headerFooter alignWithMargins="0"/>
  <colBreaks count="1" manualBreakCount="1">
    <brk id="19" max="64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W294"/>
  <sheetViews>
    <sheetView showGridLines="0" view="pageBreakPreview" zoomScale="120" zoomScaleNormal="100" zoomScaleSheetLayoutView="120" workbookViewId="0">
      <selection activeCell="AA16" sqref="AA16:AB16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8" ht="23.25" customHeight="1">
      <c r="A2" s="419" t="s">
        <v>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8" ht="14.1" customHeight="1">
      <c r="A3" s="420" t="str">
        <f>単体PL!A3</f>
        <v>自　平成28年04月01日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8" ht="14.1" customHeight="1">
      <c r="A4" s="420" t="str">
        <f>単体PL!A4</f>
        <v>至　平成29年03月31日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502" t="s">
        <v>191</v>
      </c>
      <c r="P4" s="502"/>
      <c r="Q4" s="502"/>
      <c r="R4" s="502"/>
    </row>
    <row r="5" spans="1:18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192</v>
      </c>
      <c r="N5" s="31"/>
      <c r="O5" s="245">
        <f>'単体BS 按分用'!P6</f>
        <v>0</v>
      </c>
      <c r="P5" s="245">
        <f>'単体BS 按分用'!Q6</f>
        <v>0</v>
      </c>
      <c r="Q5" s="245">
        <f>'単体BS 按分用'!R6</f>
        <v>0</v>
      </c>
      <c r="R5" s="245">
        <f>'単体BS 按分用'!S6</f>
        <v>0</v>
      </c>
    </row>
    <row r="6" spans="1:18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254">
        <f>'単体BS 按分用'!P7</f>
        <v>0</v>
      </c>
      <c r="P6" s="254">
        <f>'単体BS 按分用'!Q7</f>
        <v>0</v>
      </c>
      <c r="Q6" s="254">
        <f>'単体BS 按分用'!R7</f>
        <v>0</v>
      </c>
      <c r="R6" s="254">
        <f>'単体BS 按分用'!S7</f>
        <v>0</v>
      </c>
    </row>
    <row r="7" spans="1:18" ht="15.75" customHeight="1">
      <c r="A7" s="34"/>
      <c r="B7" s="35" t="s">
        <v>236</v>
      </c>
      <c r="C7" s="35"/>
      <c r="D7" s="29"/>
      <c r="E7" s="35"/>
      <c r="F7" s="35"/>
      <c r="G7" s="35"/>
      <c r="H7" s="35"/>
      <c r="I7" s="36"/>
      <c r="J7" s="36"/>
      <c r="K7" s="36"/>
      <c r="L7" s="416">
        <f>'単体PL 按分用'!L7:M7/1000</f>
        <v>121544.774</v>
      </c>
      <c r="M7" s="417"/>
      <c r="O7" s="275">
        <f t="shared" ref="O7:R26" si="0">$L7*O$6</f>
        <v>0</v>
      </c>
      <c r="P7" s="275">
        <f t="shared" si="0"/>
        <v>0</v>
      </c>
      <c r="Q7" s="275">
        <f t="shared" si="0"/>
        <v>0</v>
      </c>
      <c r="R7" s="275">
        <f t="shared" si="0"/>
        <v>0</v>
      </c>
    </row>
    <row r="8" spans="1:18" ht="15.75" customHeight="1">
      <c r="A8" s="34"/>
      <c r="B8" s="35"/>
      <c r="C8" s="35" t="s">
        <v>235</v>
      </c>
      <c r="D8" s="35"/>
      <c r="E8" s="35"/>
      <c r="F8" s="35"/>
      <c r="G8" s="35"/>
      <c r="H8" s="35"/>
      <c r="I8" s="36"/>
      <c r="J8" s="36"/>
      <c r="K8" s="36"/>
      <c r="L8" s="416">
        <f>'単体PL 按分用'!L8:M8/1000</f>
        <v>115076.63099999999</v>
      </c>
      <c r="M8" s="417"/>
      <c r="O8" s="265">
        <f t="shared" si="0"/>
        <v>0</v>
      </c>
      <c r="P8" s="265">
        <f t="shared" si="0"/>
        <v>0</v>
      </c>
      <c r="Q8" s="265">
        <f t="shared" si="0"/>
        <v>0</v>
      </c>
      <c r="R8" s="265">
        <f t="shared" si="0"/>
        <v>0</v>
      </c>
    </row>
    <row r="9" spans="1:18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'単体PL 按分用'!L9:M9/1000</f>
        <v>44898.313999999998</v>
      </c>
      <c r="M9" s="417"/>
      <c r="O9" s="265">
        <f t="shared" si="0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'単体PL 按分用'!L10:M10/1000</f>
        <v>33898.434999999998</v>
      </c>
      <c r="M10" s="417"/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'単体PL 按分用'!L11:M11/1000</f>
        <v>1961.7339999999999</v>
      </c>
      <c r="M11" s="417"/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'単体PL 按分用'!L12:M12/1000</f>
        <v>0</v>
      </c>
      <c r="M12" s="417"/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'単体PL 按分用'!L13:M13/1000</f>
        <v>9038.1450000000004</v>
      </c>
      <c r="M13" s="417"/>
      <c r="O13" s="265">
        <f t="shared" si="0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'単体PL 按分用'!L14:M14/1000</f>
        <v>70122.797000000006</v>
      </c>
      <c r="M14" s="417"/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'単体PL 按分用'!L15:M15/1000</f>
        <v>64491.737999999998</v>
      </c>
      <c r="M15" s="417"/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'単体PL 按分用'!L16:M16/1000</f>
        <v>0</v>
      </c>
      <c r="M16" s="417"/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'単体PL 按分用'!L17:M17/1000</f>
        <v>5624.0209999999997</v>
      </c>
      <c r="M17" s="417"/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'単体PL 按分用'!L18:M18/1000</f>
        <v>7.0380000000000003</v>
      </c>
      <c r="M18" s="417"/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'単体PL 按分用'!L19:M19/1000</f>
        <v>55.52</v>
      </c>
      <c r="M19" s="417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'単体PL 按分用'!L20:M20/1000</f>
        <v>0</v>
      </c>
      <c r="M20" s="417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'単体PL 按分用'!L21:M21/1000</f>
        <v>0</v>
      </c>
      <c r="M21" s="41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'単体PL 按分用'!L22:M22/1000</f>
        <v>55.52</v>
      </c>
      <c r="M22" s="417"/>
      <c r="O22" s="265">
        <f t="shared" si="0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'単体PL 按分用'!L23:M23/1000</f>
        <v>6468.143</v>
      </c>
      <c r="M23" s="417"/>
      <c r="O23" s="265">
        <f t="shared" si="0"/>
        <v>0</v>
      </c>
      <c r="P23" s="265">
        <f t="shared" si="0"/>
        <v>0</v>
      </c>
      <c r="Q23" s="265">
        <f t="shared" si="0"/>
        <v>0</v>
      </c>
      <c r="R23" s="265">
        <f t="shared" si="0"/>
        <v>0</v>
      </c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'単体PL 按分用'!L24:M24/1000</f>
        <v>6459.9430000000002</v>
      </c>
      <c r="M24" s="417"/>
      <c r="O24" s="265">
        <f t="shared" si="0"/>
        <v>0</v>
      </c>
      <c r="P24" s="265">
        <f t="shared" si="0"/>
        <v>0</v>
      </c>
      <c r="Q24" s="265">
        <f t="shared" si="0"/>
        <v>0</v>
      </c>
      <c r="R24" s="265">
        <f t="shared" si="0"/>
        <v>0</v>
      </c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'単体PL 按分用'!L25:M25/1000</f>
        <v>0</v>
      </c>
      <c r="M25" s="417"/>
      <c r="O25" s="265">
        <f t="shared" si="0"/>
        <v>0</v>
      </c>
      <c r="P25" s="265">
        <f t="shared" si="0"/>
        <v>0</v>
      </c>
      <c r="Q25" s="265">
        <f t="shared" si="0"/>
        <v>0</v>
      </c>
      <c r="R25" s="265">
        <f t="shared" si="0"/>
        <v>0</v>
      </c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'単体PL 按分用'!L26:M26/1000</f>
        <v>0</v>
      </c>
      <c r="M26" s="417"/>
      <c r="O26" s="265">
        <f t="shared" si="0"/>
        <v>0</v>
      </c>
      <c r="P26" s="265">
        <f t="shared" si="0"/>
        <v>0</v>
      </c>
      <c r="Q26" s="265">
        <f t="shared" si="0"/>
        <v>0</v>
      </c>
      <c r="R26" s="265">
        <f t="shared" si="0"/>
        <v>0</v>
      </c>
    </row>
    <row r="27" spans="1:23" s="7" customFormat="1" ht="15.75" customHeight="1">
      <c r="A27" s="34"/>
      <c r="B27" s="35"/>
      <c r="C27" s="35"/>
      <c r="D27" s="207" t="s">
        <v>233</v>
      </c>
      <c r="E27" s="207"/>
      <c r="F27" s="207"/>
      <c r="G27" s="207"/>
      <c r="H27" s="207"/>
      <c r="I27" s="37"/>
      <c r="J27" s="37"/>
      <c r="K27" s="37"/>
      <c r="L27" s="416">
        <f>'単体PL 按分用'!L27:M27/1000</f>
        <v>8.1999999999999993</v>
      </c>
      <c r="M27" s="417"/>
      <c r="O27" s="265">
        <f t="shared" ref="O27:R41" si="1">$L27*O$6</f>
        <v>0</v>
      </c>
      <c r="P27" s="265">
        <f t="shared" si="1"/>
        <v>0</v>
      </c>
      <c r="Q27" s="265">
        <f t="shared" si="1"/>
        <v>0</v>
      </c>
      <c r="R27" s="265">
        <f t="shared" si="1"/>
        <v>0</v>
      </c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'単体PL 按分用'!L28:M28/1000</f>
        <v>402.55</v>
      </c>
      <c r="M28" s="417"/>
      <c r="O28" s="265">
        <f t="shared" si="1"/>
        <v>0</v>
      </c>
      <c r="P28" s="265">
        <f t="shared" si="1"/>
        <v>0</v>
      </c>
      <c r="Q28" s="265">
        <f t="shared" si="1"/>
        <v>0</v>
      </c>
      <c r="R28" s="265">
        <f t="shared" si="1"/>
        <v>0</v>
      </c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'単体PL 按分用'!L29:M29/1000</f>
        <v>402.55</v>
      </c>
      <c r="M29" s="417"/>
      <c r="O29" s="265">
        <f t="shared" si="1"/>
        <v>0</v>
      </c>
      <c r="P29" s="265">
        <f t="shared" si="1"/>
        <v>0</v>
      </c>
      <c r="Q29" s="265">
        <f t="shared" si="1"/>
        <v>0</v>
      </c>
      <c r="R29" s="265">
        <f t="shared" si="1"/>
        <v>0</v>
      </c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f>'単体PL 按分用'!L30:M30/1000</f>
        <v>0</v>
      </c>
      <c r="M30" s="417"/>
      <c r="O30" s="265">
        <f t="shared" si="1"/>
        <v>0</v>
      </c>
      <c r="P30" s="265">
        <f t="shared" si="1"/>
        <v>0</v>
      </c>
      <c r="Q30" s="265">
        <f t="shared" si="1"/>
        <v>0</v>
      </c>
      <c r="R30" s="265">
        <f t="shared" si="1"/>
        <v>0</v>
      </c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'単体PL 按分用'!L31:M31/1000</f>
        <v>121142.224</v>
      </c>
      <c r="M31" s="427"/>
      <c r="O31" s="375">
        <f t="shared" si="1"/>
        <v>0</v>
      </c>
      <c r="P31" s="375">
        <f t="shared" si="1"/>
        <v>0</v>
      </c>
      <c r="Q31" s="375">
        <f t="shared" si="1"/>
        <v>0</v>
      </c>
      <c r="R31" s="375">
        <f t="shared" si="1"/>
        <v>0</v>
      </c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'単体PL 按分用'!L32:M32/1000</f>
        <v>0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1:18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'単体PL 按分用'!L33:M33/1000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1:18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'単体PL 按分用'!L34:M34/1000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1:18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'単体PL 按分用'!L35:M35/1000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1:18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'単体PL 按分用'!L36:M36/1000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1:18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'単体PL 按分用'!L37:M37/1000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1:18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'単体PL 按分用'!L38:M38/1000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1:18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'単体PL 按分用'!L39:M39/1000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1:18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f>'単体PL 按分用'!L40:M40/1000</f>
        <v>0</v>
      </c>
      <c r="M40" s="429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1:18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28">
        <f>'単体PL 按分用'!L41:M41/1000</f>
        <v>121142.224</v>
      </c>
      <c r="M41" s="429"/>
      <c r="O41" s="375">
        <f t="shared" si="1"/>
        <v>0</v>
      </c>
      <c r="P41" s="375">
        <f t="shared" si="1"/>
        <v>0</v>
      </c>
      <c r="Q41" s="375">
        <f t="shared" si="1"/>
        <v>0</v>
      </c>
      <c r="R41" s="375">
        <f t="shared" si="1"/>
        <v>0</v>
      </c>
    </row>
    <row r="42" spans="1:18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8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8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8" s="7" customFormat="1" ht="15.6" customHeight="1"/>
    <row r="46" spans="1:18" s="7" customFormat="1" ht="3.75" customHeight="1"/>
    <row r="47" spans="1:18" s="7" customFormat="1" ht="15.6" customHeight="1"/>
    <row r="48" spans="1:18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2">
    <mergeCell ref="L21:M21"/>
    <mergeCell ref="L22:M22"/>
    <mergeCell ref="L23:M23"/>
    <mergeCell ref="L41:M41"/>
    <mergeCell ref="L29:M29"/>
    <mergeCell ref="L30:M30"/>
    <mergeCell ref="L31:M31"/>
    <mergeCell ref="L32:M32"/>
    <mergeCell ref="L33:M33"/>
    <mergeCell ref="L34:M34"/>
    <mergeCell ref="L36:M36"/>
    <mergeCell ref="L35:M35"/>
    <mergeCell ref="L37:M37"/>
    <mergeCell ref="L38:M38"/>
    <mergeCell ref="L39:M39"/>
    <mergeCell ref="L40:M40"/>
    <mergeCell ref="L25:M25"/>
    <mergeCell ref="L26:M26"/>
    <mergeCell ref="L27:M27"/>
    <mergeCell ref="L28:M2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O4:R4"/>
    <mergeCell ref="A6:K6"/>
    <mergeCell ref="L6:M6"/>
    <mergeCell ref="L12:M12"/>
    <mergeCell ref="A1:M1"/>
    <mergeCell ref="A2:M2"/>
    <mergeCell ref="A3:M3"/>
    <mergeCell ref="A4:M4"/>
    <mergeCell ref="L7:M7"/>
    <mergeCell ref="L8:M8"/>
  </mergeCells>
  <phoneticPr fontId="3"/>
  <printOptions horizontalCentered="1"/>
  <pageMargins left="0" right="0" top="0.51181102362204722" bottom="0.59055118110236227" header="0.35433070866141736" footer="0.31496062992125984"/>
  <pageSetup paperSize="9" scale="96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T296"/>
  <sheetViews>
    <sheetView showGridLines="0" view="pageBreakPreview" zoomScale="120" zoomScaleNormal="100" zoomScaleSheetLayoutView="120" workbookViewId="0">
      <selection activeCell="AA16" sqref="AA16:AB16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8" ht="18.75" customHeight="1">
      <c r="A2" s="31"/>
      <c r="B2" s="434" t="s">
        <v>92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8" ht="14.45" customHeight="1">
      <c r="A3" s="58"/>
      <c r="B3" s="435" t="str">
        <f>単体NW!B3</f>
        <v>自　　平成28年04月01日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8" ht="14.45" customHeight="1">
      <c r="A4" s="58"/>
      <c r="B4" s="435" t="str">
        <f>単体NW!B4</f>
        <v>至　　平成29年03月31日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8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193</v>
      </c>
      <c r="O5" s="503" t="s">
        <v>191</v>
      </c>
      <c r="P5" s="504"/>
      <c r="Q5" s="504"/>
      <c r="R5" s="505"/>
    </row>
    <row r="6" spans="1:18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  <c r="O6" s="246">
        <f>'単体BS 按分用'!P6</f>
        <v>0</v>
      </c>
      <c r="P6" s="246">
        <f>'単体BS 按分用'!Q6</f>
        <v>0</v>
      </c>
      <c r="Q6" s="246">
        <f>'単体BS 按分用'!R6</f>
        <v>0</v>
      </c>
      <c r="R6" s="246">
        <f>'単体BS 按分用'!S6</f>
        <v>0</v>
      </c>
    </row>
    <row r="7" spans="1:18" ht="29.25" customHeight="1" thickBot="1">
      <c r="B7" s="439"/>
      <c r="C7" s="440"/>
      <c r="D7" s="440"/>
      <c r="E7" s="440"/>
      <c r="F7" s="440"/>
      <c r="G7" s="440"/>
      <c r="H7" s="440"/>
      <c r="I7" s="441"/>
      <c r="J7" s="509"/>
      <c r="K7" s="510"/>
      <c r="L7" s="218" t="s">
        <v>94</v>
      </c>
      <c r="M7" s="210" t="s">
        <v>95</v>
      </c>
      <c r="O7" s="255">
        <f>'単体BS 按分用'!P7</f>
        <v>0</v>
      </c>
      <c r="P7" s="255">
        <f>'単体BS 按分用'!Q7</f>
        <v>0</v>
      </c>
      <c r="Q7" s="255">
        <f>'単体BS 按分用'!R7</f>
        <v>0</v>
      </c>
      <c r="R7" s="255">
        <f>'単体BS 按分用'!S7</f>
        <v>0</v>
      </c>
    </row>
    <row r="8" spans="1:18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44">
        <f>'単体NW 按分用'!J8/1000</f>
        <v>31816.445</v>
      </c>
      <c r="K8" s="511"/>
      <c r="L8" s="377">
        <f>'単体NW 按分用'!L8/1000</f>
        <v>32547.526000000002</v>
      </c>
      <c r="M8" s="378">
        <f>'単体NW 按分用'!M8/1000</f>
        <v>-731.08100000000002</v>
      </c>
      <c r="O8" s="275">
        <f t="shared" ref="O8:R23" si="0">$J8*O$7</f>
        <v>0</v>
      </c>
      <c r="P8" s="275">
        <f t="shared" si="0"/>
        <v>0</v>
      </c>
      <c r="Q8" s="275">
        <f t="shared" si="0"/>
        <v>0</v>
      </c>
      <c r="R8" s="275">
        <f t="shared" si="0"/>
        <v>0</v>
      </c>
    </row>
    <row r="9" spans="1:18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16">
        <f>'単体NW 按分用'!J9/1000</f>
        <v>-121142.224</v>
      </c>
      <c r="K9" s="486"/>
      <c r="L9" s="270"/>
      <c r="M9" s="271">
        <f>'単体NW 按分用'!M9/1000</f>
        <v>-121142.224</v>
      </c>
      <c r="O9" s="265">
        <f t="shared" si="0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>'単体NW 按分用'!J10/1000</f>
        <v>106731</v>
      </c>
      <c r="K10" s="486"/>
      <c r="L10" s="270"/>
      <c r="M10" s="271">
        <f>'単体NW 按分用'!M10/1000</f>
        <v>106731</v>
      </c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>'単体NW 按分用'!J11/1000</f>
        <v>106731</v>
      </c>
      <c r="K11" s="486"/>
      <c r="L11" s="270"/>
      <c r="M11" s="271">
        <f>'単体NW 按分用'!M11/1000</f>
        <v>106731</v>
      </c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16">
        <f>'単体NW 按分用'!J12/1000</f>
        <v>0</v>
      </c>
      <c r="K12" s="486"/>
      <c r="L12" s="272"/>
      <c r="M12" s="271">
        <f>'単体NW 按分用'!M12/1000</f>
        <v>0</v>
      </c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26">
        <f>'単体NW 按分用'!J13/1000</f>
        <v>-14411.224</v>
      </c>
      <c r="K13" s="506"/>
      <c r="L13" s="273"/>
      <c r="M13" s="376">
        <f>'単体NW 按分用'!M13/1000</f>
        <v>-14411.224</v>
      </c>
      <c r="O13" s="375">
        <f t="shared" si="0"/>
        <v>0</v>
      </c>
      <c r="P13" s="375">
        <f t="shared" si="0"/>
        <v>0</v>
      </c>
      <c r="Q13" s="375">
        <f t="shared" si="0"/>
        <v>0</v>
      </c>
      <c r="R13" s="375">
        <f t="shared" si="0"/>
        <v>0</v>
      </c>
    </row>
    <row r="14" spans="1:18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75">
        <f>'単体NW 按分用'!L14/1000</f>
        <v>-13804.165999999999</v>
      </c>
      <c r="M14" s="271">
        <f>'単体NW 按分用'!M14/1000</f>
        <v>13804.165999999999</v>
      </c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'単体NW 按分用'!L15/1000</f>
        <v>648</v>
      </c>
      <c r="M15" s="271">
        <f>'単体NW 按分用'!M15/1000</f>
        <v>-648</v>
      </c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'単体NW 按分用'!L16/1000</f>
        <v>-5624.0209999999997</v>
      </c>
      <c r="M16" s="271">
        <f>'単体NW 按分用'!M16/1000</f>
        <v>5624.0209999999997</v>
      </c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f>'単体NW 按分用'!L17/1000</f>
        <v>0</v>
      </c>
      <c r="M17" s="271">
        <f>'単体NW 按分用'!M17/1000</f>
        <v>0</v>
      </c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'単体NW 按分用'!L18/1000</f>
        <v>-8828.1450000000004</v>
      </c>
      <c r="M18" s="271">
        <f>'単体NW 按分用'!M18/1000</f>
        <v>8828.1450000000004</v>
      </c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f>'単体NW 按分用'!J19/1000</f>
        <v>0</v>
      </c>
      <c r="K19" s="486"/>
      <c r="L19" s="265">
        <f>'単体NW 按分用'!L19/1000</f>
        <v>0</v>
      </c>
      <c r="M19" s="276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f>'単体NW 按分用'!J20/1000</f>
        <v>0</v>
      </c>
      <c r="K20" s="486"/>
      <c r="L20" s="265">
        <f>'単体NW 按分用'!L20/1000</f>
        <v>0</v>
      </c>
      <c r="M20" s="276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16">
        <f>'単体NW 按分用'!J21/1000</f>
        <v>0</v>
      </c>
      <c r="K21" s="486"/>
      <c r="L21" s="265">
        <f>'単体NW 按分用'!L21/1000</f>
        <v>0</v>
      </c>
      <c r="M21" s="271">
        <f>'単体NW 按分用'!M21/1000</f>
        <v>0</v>
      </c>
      <c r="N21" s="20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49">
        <f>'単体NW 按分用'!J22/1000</f>
        <v>-14411.224</v>
      </c>
      <c r="K22" s="487"/>
      <c r="L22" s="277">
        <f>'単体NW 按分用'!L22/1000</f>
        <v>-13804.165999999999</v>
      </c>
      <c r="M22" s="278">
        <f>'単体NW 按分用'!M22/1000</f>
        <v>-607.05799999999999</v>
      </c>
      <c r="N22" s="207"/>
      <c r="O22" s="375">
        <f t="shared" si="0"/>
        <v>0</v>
      </c>
      <c r="P22" s="375">
        <f t="shared" si="0"/>
        <v>0</v>
      </c>
      <c r="Q22" s="375">
        <f t="shared" si="0"/>
        <v>0</v>
      </c>
      <c r="R22" s="375">
        <f t="shared" si="0"/>
        <v>0</v>
      </c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30">
        <f>'単体NW 按分用'!J23/1000</f>
        <v>17405.221000000001</v>
      </c>
      <c r="K23" s="488"/>
      <c r="L23" s="279">
        <f>'単体NW 按分用'!L23/1000</f>
        <v>18743.36</v>
      </c>
      <c r="M23" s="280">
        <f>'単体NW 按分用'!M23/1000</f>
        <v>-1338.1389999999999</v>
      </c>
      <c r="N23" s="207"/>
      <c r="O23" s="375">
        <f t="shared" si="0"/>
        <v>0</v>
      </c>
      <c r="P23" s="375">
        <f t="shared" si="0"/>
        <v>0</v>
      </c>
      <c r="Q23" s="375">
        <f t="shared" si="0"/>
        <v>0</v>
      </c>
      <c r="R23" s="375">
        <f t="shared" si="0"/>
        <v>0</v>
      </c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3">
    <mergeCell ref="J20:K20"/>
    <mergeCell ref="J21:K21"/>
    <mergeCell ref="J23:K23"/>
    <mergeCell ref="J14:K14"/>
    <mergeCell ref="J15:K15"/>
    <mergeCell ref="J16:K16"/>
    <mergeCell ref="J17:K17"/>
    <mergeCell ref="J18:K18"/>
    <mergeCell ref="J19:K19"/>
    <mergeCell ref="J22:K22"/>
    <mergeCell ref="O5:R5"/>
    <mergeCell ref="B6:I7"/>
    <mergeCell ref="J6:K7"/>
    <mergeCell ref="J13:K13"/>
    <mergeCell ref="B1:M1"/>
    <mergeCell ref="B2:M2"/>
    <mergeCell ref="B3:M3"/>
    <mergeCell ref="B4:M4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07" orientation="landscape" cellComments="asDisplayed" r:id="rId1"/>
  <headerFooter alignWithMargins="0"/>
  <rowBreaks count="2" manualBreakCount="2">
    <brk id="140" max="16383" man="1"/>
    <brk id="1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294"/>
  <sheetViews>
    <sheetView showGridLines="0" view="pageBreakPreview" zoomScale="120" zoomScaleNormal="100" zoomScaleSheetLayoutView="120" workbookViewId="0">
      <selection activeCell="L41" sqref="L41:M41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6384" width="9" style="1"/>
  </cols>
  <sheetData>
    <row r="1" spans="1:16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6" ht="23.25" customHeight="1">
      <c r="A2" s="419" t="s">
        <v>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6" ht="14.1" customHeight="1">
      <c r="A3" s="420" t="s">
        <v>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6" ht="14.1" customHeight="1">
      <c r="A4" s="421" t="s">
        <v>198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31"/>
      <c r="P4" s="31"/>
    </row>
    <row r="5" spans="1:16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189</v>
      </c>
      <c r="N5" s="31"/>
      <c r="O5" s="31"/>
      <c r="P5" s="31"/>
    </row>
    <row r="6" spans="1:16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31"/>
      <c r="P6" s="31"/>
    </row>
    <row r="7" spans="1:16" ht="15.75" customHeight="1">
      <c r="A7" s="34"/>
      <c r="B7" s="35" t="s">
        <v>177</v>
      </c>
      <c r="C7" s="35"/>
      <c r="D7" s="29"/>
      <c r="E7" s="35"/>
      <c r="F7" s="35"/>
      <c r="G7" s="35"/>
      <c r="H7" s="35"/>
      <c r="I7" s="36"/>
      <c r="J7" s="36"/>
      <c r="K7" s="36"/>
      <c r="L7" s="416">
        <f>L8+L23</f>
        <v>121544774</v>
      </c>
      <c r="M7" s="417"/>
    </row>
    <row r="8" spans="1:16" ht="15.75" customHeight="1">
      <c r="A8" s="34"/>
      <c r="B8" s="35"/>
      <c r="C8" s="35" t="s">
        <v>178</v>
      </c>
      <c r="D8" s="35"/>
      <c r="E8" s="35"/>
      <c r="F8" s="35"/>
      <c r="G8" s="35"/>
      <c r="H8" s="35"/>
      <c r="I8" s="36"/>
      <c r="J8" s="36"/>
      <c r="K8" s="36"/>
      <c r="L8" s="416">
        <f>L9+L14+L19</f>
        <v>115076631</v>
      </c>
      <c r="M8" s="417"/>
    </row>
    <row r="9" spans="1:16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SUM(L10:L13)</f>
        <v>44898314</v>
      </c>
      <c r="M9" s="417"/>
      <c r="O9" s="1" t="s">
        <v>179</v>
      </c>
    </row>
    <row r="10" spans="1:16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v>33898435</v>
      </c>
      <c r="M10" s="417"/>
    </row>
    <row r="11" spans="1:16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v>1961734</v>
      </c>
      <c r="M11" s="417"/>
    </row>
    <row r="12" spans="1:16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v>0</v>
      </c>
      <c r="M12" s="417"/>
    </row>
    <row r="13" spans="1:16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v>9038145</v>
      </c>
      <c r="M13" s="417"/>
    </row>
    <row r="14" spans="1:16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SUM(L15:L18)</f>
        <v>70122797</v>
      </c>
      <c r="M14" s="417"/>
    </row>
    <row r="15" spans="1:16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v>64491738</v>
      </c>
      <c r="M15" s="417"/>
    </row>
    <row r="16" spans="1:16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v>0</v>
      </c>
      <c r="M16" s="417"/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v>5624021</v>
      </c>
      <c r="M17" s="417"/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v>7038</v>
      </c>
      <c r="M18" s="417"/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SUM(L20:L22)</f>
        <v>55520</v>
      </c>
      <c r="M19" s="417"/>
      <c r="P19" s="207"/>
      <c r="Q19" s="207"/>
      <c r="R19" s="207"/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v>0</v>
      </c>
      <c r="M20" s="417"/>
      <c r="P20" s="207"/>
      <c r="Q20" s="207"/>
      <c r="R20" s="207"/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v>0</v>
      </c>
      <c r="M21" s="417"/>
      <c r="P21" s="207"/>
      <c r="Q21" s="207"/>
      <c r="R21" s="207"/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v>55520</v>
      </c>
      <c r="M22" s="417"/>
      <c r="P22" s="207"/>
      <c r="Q22" s="207"/>
      <c r="R22" s="207"/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SUM(L24:L27)</f>
        <v>6468143</v>
      </c>
      <c r="M23" s="417"/>
      <c r="P23" s="207"/>
      <c r="Q23" s="207"/>
      <c r="R23" s="207"/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v>6459943</v>
      </c>
      <c r="M24" s="417"/>
      <c r="P24" s="207"/>
      <c r="Q24" s="207"/>
      <c r="R24" s="207"/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v>0</v>
      </c>
      <c r="M25" s="417"/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v>0</v>
      </c>
      <c r="M26" s="417"/>
    </row>
    <row r="27" spans="1:23" s="7" customFormat="1" ht="15.75" customHeight="1">
      <c r="A27" s="34"/>
      <c r="B27" s="35"/>
      <c r="C27" s="35"/>
      <c r="D27" s="207" t="s">
        <v>180</v>
      </c>
      <c r="E27" s="207"/>
      <c r="F27" s="207"/>
      <c r="G27" s="207"/>
      <c r="H27" s="207"/>
      <c r="I27" s="37"/>
      <c r="J27" s="37"/>
      <c r="K27" s="37"/>
      <c r="L27" s="416">
        <v>8200</v>
      </c>
      <c r="M27" s="417"/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L29+L30</f>
        <v>402550</v>
      </c>
      <c r="M28" s="417"/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v>402550</v>
      </c>
      <c r="M29" s="417"/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v>0</v>
      </c>
      <c r="M30" s="417"/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L7-L28</f>
        <v>121142224</v>
      </c>
      <c r="M31" s="427"/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SUM(L33:L37)</f>
        <v>0</v>
      </c>
      <c r="M32" s="417"/>
    </row>
    <row r="33" spans="1:13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v>0</v>
      </c>
      <c r="M33" s="417"/>
    </row>
    <row r="34" spans="1:13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v>0</v>
      </c>
      <c r="M34" s="417"/>
    </row>
    <row r="35" spans="1:13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v>0</v>
      </c>
      <c r="M35" s="417"/>
    </row>
    <row r="36" spans="1:13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v>0</v>
      </c>
      <c r="M36" s="417"/>
    </row>
    <row r="37" spans="1:13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v>0</v>
      </c>
      <c r="M37" s="417"/>
    </row>
    <row r="38" spans="1:13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L39+L40</f>
        <v>0</v>
      </c>
      <c r="M38" s="417"/>
    </row>
    <row r="39" spans="1:13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v>0</v>
      </c>
      <c r="M39" s="417"/>
    </row>
    <row r="40" spans="1:13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v>0</v>
      </c>
      <c r="M40" s="429"/>
    </row>
    <row r="41" spans="1:13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30">
        <f>L31+L32-L38</f>
        <v>121142224</v>
      </c>
      <c r="M41" s="431"/>
    </row>
    <row r="42" spans="1:13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3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3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3" s="7" customFormat="1" ht="15.6" customHeight="1"/>
    <row r="46" spans="1:13" s="7" customFormat="1" ht="3.75" customHeight="1"/>
    <row r="47" spans="1:13" s="7" customFormat="1" ht="15.6" customHeight="1"/>
    <row r="48" spans="1:13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1">
    <mergeCell ref="L37:M37"/>
    <mergeCell ref="L38:M38"/>
    <mergeCell ref="L39:M39"/>
    <mergeCell ref="L40:M40"/>
    <mergeCell ref="L41:M41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A1:M1"/>
    <mergeCell ref="A2:M2"/>
    <mergeCell ref="A3:M3"/>
    <mergeCell ref="A4:M4"/>
    <mergeCell ref="A6:K6"/>
    <mergeCell ref="L6:M6"/>
    <mergeCell ref="L7:M7"/>
    <mergeCell ref="L8:M8"/>
    <mergeCell ref="L9:M9"/>
    <mergeCell ref="L10:M10"/>
    <mergeCell ref="L11:M11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R79"/>
  <sheetViews>
    <sheetView showGridLines="0" view="pageBreakPreview" zoomScale="110" zoomScaleNormal="100" zoomScaleSheetLayoutView="110" workbookViewId="0">
      <selection activeCell="AA16" sqref="AA16:AB16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625" style="1" customWidth="1"/>
    <col min="15" max="18" width="13.375" style="1" customWidth="1"/>
    <col min="19" max="19" width="0.75" style="1" customWidth="1"/>
    <col min="20" max="16384" width="9" style="1"/>
  </cols>
  <sheetData>
    <row r="1" spans="1:18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8" ht="18" customHeight="1">
      <c r="A2" s="176"/>
      <c r="B2" s="455" t="s">
        <v>122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8" s="28" customFormat="1" ht="15.95" customHeight="1">
      <c r="B3" s="456" t="str">
        <f>単体CF!B3</f>
        <v>自　　平成28年04月01日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8" s="28" customFormat="1" ht="15.95" customHeight="1">
      <c r="B4" s="456" t="str">
        <f>単体CF!B4</f>
        <v>至　　平成29年03月31日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8" s="29" customFormat="1" ht="17.25" customHeight="1" thickBot="1">
      <c r="M5" s="177" t="s">
        <v>192</v>
      </c>
      <c r="O5" s="507" t="s">
        <v>191</v>
      </c>
      <c r="P5" s="507"/>
      <c r="Q5" s="507"/>
      <c r="R5" s="507"/>
    </row>
    <row r="6" spans="1:18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  <c r="O6" s="263">
        <f>'単体BS 按分用'!P6</f>
        <v>0</v>
      </c>
      <c r="P6" s="263">
        <f>'単体BS 按分用'!Q6</f>
        <v>0</v>
      </c>
      <c r="Q6" s="263">
        <f>'単体BS 按分用'!R6</f>
        <v>0</v>
      </c>
      <c r="R6" s="263">
        <f>'単体BS 按分用'!S6</f>
        <v>0</v>
      </c>
    </row>
    <row r="7" spans="1:18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  <c r="O7" s="256">
        <f>'単体BS 按分用'!P7</f>
        <v>0</v>
      </c>
      <c r="P7" s="256">
        <f>'単体BS 按分用'!Q7</f>
        <v>0</v>
      </c>
      <c r="Q7" s="256">
        <f>'単体BS 按分用'!R7</f>
        <v>0</v>
      </c>
      <c r="R7" s="256">
        <f>'単体BS 按分用'!S7</f>
        <v>0</v>
      </c>
    </row>
    <row r="8" spans="1:18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  <c r="O8" s="236"/>
      <c r="P8" s="236"/>
      <c r="Q8" s="236"/>
      <c r="R8" s="236"/>
    </row>
    <row r="9" spans="1:18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'単体CF 按分用'!L9/1000</f>
        <v>107645.079</v>
      </c>
      <c r="M9" s="417"/>
      <c r="O9" s="265">
        <f t="shared" ref="O9:R29" si="0">$L9*O$7</f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'単体CF 按分用'!L10/1000</f>
        <v>101176.936</v>
      </c>
      <c r="M10" s="417"/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'単体CF 按分用'!L11/1000</f>
        <v>36622.639999999999</v>
      </c>
      <c r="M11" s="417"/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'単体CF 按分用'!L12/1000</f>
        <v>64498.775999999998</v>
      </c>
      <c r="M12" s="417"/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'単体CF 按分用'!L13/1000</f>
        <v>0</v>
      </c>
      <c r="M13" s="417"/>
      <c r="O13" s="265">
        <f t="shared" si="0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'単体CF 按分用'!L14/1000</f>
        <v>55.52</v>
      </c>
      <c r="M14" s="417"/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'単体CF 按分用'!L15/1000</f>
        <v>6468.143</v>
      </c>
      <c r="M15" s="417"/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'単体CF 按分用'!L16/1000</f>
        <v>6459.9430000000002</v>
      </c>
      <c r="M16" s="417"/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18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'単体CF 按分用'!L17/1000</f>
        <v>0</v>
      </c>
      <c r="M17" s="417"/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18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'単体CF 按分用'!L18/1000</f>
        <v>0</v>
      </c>
      <c r="M18" s="417"/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18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'単体CF 按分用'!L19/1000</f>
        <v>8.1999999999999993</v>
      </c>
      <c r="M19" s="417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18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'単体CF 按分用'!L20/1000</f>
        <v>107133.55</v>
      </c>
      <c r="M20" s="417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18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'単体CF 按分用'!L21/1000</f>
        <v>106731</v>
      </c>
      <c r="M21" s="41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</row>
    <row r="22" spans="2:18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'単体CF 按分用'!L22/1000</f>
        <v>0</v>
      </c>
      <c r="M22" s="417"/>
      <c r="O22" s="265">
        <f t="shared" si="0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</row>
    <row r="23" spans="2:18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'単体CF 按分用'!L23/1000</f>
        <v>402.55</v>
      </c>
      <c r="M23" s="417"/>
      <c r="O23" s="265">
        <f t="shared" si="0"/>
        <v>0</v>
      </c>
      <c r="P23" s="265">
        <f t="shared" si="0"/>
        <v>0</v>
      </c>
      <c r="Q23" s="265">
        <f t="shared" si="0"/>
        <v>0</v>
      </c>
      <c r="R23" s="265">
        <f t="shared" si="0"/>
        <v>0</v>
      </c>
    </row>
    <row r="24" spans="2:18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'単体CF 按分用'!L24/1000</f>
        <v>0</v>
      </c>
      <c r="M24" s="417"/>
      <c r="O24" s="265">
        <f t="shared" si="0"/>
        <v>0</v>
      </c>
      <c r="P24" s="265">
        <f t="shared" si="0"/>
        <v>0</v>
      </c>
      <c r="Q24" s="265">
        <f t="shared" si="0"/>
        <v>0</v>
      </c>
      <c r="R24" s="265">
        <f t="shared" si="0"/>
        <v>0</v>
      </c>
    </row>
    <row r="25" spans="2:18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'単体CF 按分用'!L25/1000</f>
        <v>0</v>
      </c>
      <c r="M25" s="417"/>
      <c r="O25" s="265">
        <f t="shared" si="0"/>
        <v>0</v>
      </c>
      <c r="P25" s="265">
        <f t="shared" si="0"/>
        <v>0</v>
      </c>
      <c r="Q25" s="265">
        <f t="shared" si="0"/>
        <v>0</v>
      </c>
      <c r="R25" s="265">
        <f t="shared" si="0"/>
        <v>0</v>
      </c>
    </row>
    <row r="26" spans="2:18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'単体CF 按分用'!L26/1000</f>
        <v>0</v>
      </c>
      <c r="M26" s="417"/>
      <c r="O26" s="265">
        <f t="shared" si="0"/>
        <v>0</v>
      </c>
      <c r="P26" s="265">
        <f t="shared" si="0"/>
        <v>0</v>
      </c>
      <c r="Q26" s="265">
        <f t="shared" si="0"/>
        <v>0</v>
      </c>
      <c r="R26" s="265">
        <f t="shared" si="0"/>
        <v>0</v>
      </c>
    </row>
    <row r="27" spans="2:18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'単体CF 按分用'!L27/1000</f>
        <v>0</v>
      </c>
      <c r="M27" s="417"/>
      <c r="O27" s="265">
        <f t="shared" si="0"/>
        <v>0</v>
      </c>
      <c r="P27" s="265">
        <f t="shared" si="0"/>
        <v>0</v>
      </c>
      <c r="Q27" s="265">
        <f t="shared" si="0"/>
        <v>0</v>
      </c>
      <c r="R27" s="265">
        <f t="shared" si="0"/>
        <v>0</v>
      </c>
    </row>
    <row r="28" spans="2:18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f>'単体CF 按分用'!L28/1000</f>
        <v>0</v>
      </c>
      <c r="M28" s="417"/>
      <c r="O28" s="265">
        <f t="shared" si="0"/>
        <v>0</v>
      </c>
      <c r="P28" s="265">
        <f t="shared" si="0"/>
        <v>0</v>
      </c>
      <c r="Q28" s="265">
        <f t="shared" si="0"/>
        <v>0</v>
      </c>
      <c r="R28" s="265">
        <f t="shared" si="0"/>
        <v>0</v>
      </c>
    </row>
    <row r="29" spans="2:18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'単体CF 按分用'!L29/1000</f>
        <v>-511.529</v>
      </c>
      <c r="M29" s="427"/>
      <c r="O29" s="375">
        <f t="shared" si="0"/>
        <v>0</v>
      </c>
      <c r="P29" s="375">
        <f t="shared" si="0"/>
        <v>0</v>
      </c>
      <c r="Q29" s="375">
        <f t="shared" si="0"/>
        <v>0</v>
      </c>
      <c r="R29" s="375">
        <f t="shared" si="0"/>
        <v>0</v>
      </c>
    </row>
    <row r="30" spans="2:18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  <c r="O30" s="265"/>
      <c r="P30" s="265"/>
      <c r="Q30" s="265"/>
      <c r="R30" s="265"/>
    </row>
    <row r="31" spans="2:18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'単体CF 按分用'!L31/1000</f>
        <v>648</v>
      </c>
      <c r="M31" s="417"/>
      <c r="O31" s="265">
        <f t="shared" ref="O31:R43" si="1">$L31*O$7</f>
        <v>0</v>
      </c>
      <c r="P31" s="265">
        <f t="shared" si="1"/>
        <v>0</v>
      </c>
      <c r="Q31" s="265">
        <f t="shared" si="1"/>
        <v>0</v>
      </c>
      <c r="R31" s="265">
        <f t="shared" si="1"/>
        <v>0</v>
      </c>
    </row>
    <row r="32" spans="2:18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'単体CF 按分用'!L32/1000</f>
        <v>648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2:18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'単体CF 按分用'!L33/1000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2:18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'単体CF 按分用'!L34/1000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2:18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'単体CF 按分用'!L35/1000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2:18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'単体CF 按分用'!L36/1000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2:18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'単体CF 按分用'!L37/1000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2:18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'単体CF 按分用'!L38/1000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2:18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'単体CF 按分用'!L39/1000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2:18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'単体CF 按分用'!L40/1000</f>
        <v>0</v>
      </c>
      <c r="M40" s="417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2:18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'単体CF 按分用'!L41/1000</f>
        <v>0</v>
      </c>
      <c r="M41" s="417"/>
      <c r="O41" s="265">
        <f t="shared" si="1"/>
        <v>0</v>
      </c>
      <c r="P41" s="265">
        <f t="shared" si="1"/>
        <v>0</v>
      </c>
      <c r="Q41" s="265">
        <f t="shared" si="1"/>
        <v>0</v>
      </c>
      <c r="R41" s="265">
        <f t="shared" si="1"/>
        <v>0</v>
      </c>
    </row>
    <row r="42" spans="2:18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'単体CF 按分用'!L42/1000</f>
        <v>0</v>
      </c>
      <c r="M42" s="417"/>
      <c r="O42" s="265">
        <f t="shared" si="1"/>
        <v>0</v>
      </c>
      <c r="P42" s="265">
        <f t="shared" si="1"/>
        <v>0</v>
      </c>
      <c r="Q42" s="265">
        <f t="shared" si="1"/>
        <v>0</v>
      </c>
      <c r="R42" s="265">
        <f t="shared" si="1"/>
        <v>0</v>
      </c>
    </row>
    <row r="43" spans="2:18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'単体CF 按分用'!L43/1000</f>
        <v>-648</v>
      </c>
      <c r="M43" s="427"/>
      <c r="O43" s="375">
        <f t="shared" si="1"/>
        <v>0</v>
      </c>
      <c r="P43" s="375">
        <f t="shared" si="1"/>
        <v>0</v>
      </c>
      <c r="Q43" s="375">
        <f t="shared" si="1"/>
        <v>0</v>
      </c>
      <c r="R43" s="375">
        <f t="shared" si="1"/>
        <v>0</v>
      </c>
    </row>
    <row r="44" spans="2:18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  <c r="O44" s="265"/>
      <c r="P44" s="265"/>
      <c r="Q44" s="265"/>
      <c r="R44" s="265"/>
    </row>
    <row r="45" spans="2:18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'単体CF 按分用'!L45/1000</f>
        <v>0</v>
      </c>
      <c r="M45" s="417"/>
      <c r="O45" s="265">
        <f t="shared" ref="O45:R54" si="2">$L45*O$7</f>
        <v>0</v>
      </c>
      <c r="P45" s="265">
        <f t="shared" si="2"/>
        <v>0</v>
      </c>
      <c r="Q45" s="265">
        <f t="shared" si="2"/>
        <v>0</v>
      </c>
      <c r="R45" s="265">
        <f t="shared" si="2"/>
        <v>0</v>
      </c>
    </row>
    <row r="46" spans="2:18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'単体CF 按分用'!L46/1000</f>
        <v>0</v>
      </c>
      <c r="M46" s="417"/>
      <c r="O46" s="265">
        <f t="shared" si="2"/>
        <v>0</v>
      </c>
      <c r="P46" s="265">
        <f t="shared" si="2"/>
        <v>0</v>
      </c>
      <c r="Q46" s="265">
        <f t="shared" si="2"/>
        <v>0</v>
      </c>
      <c r="R46" s="265">
        <f t="shared" si="2"/>
        <v>0</v>
      </c>
    </row>
    <row r="47" spans="2:18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'単体CF 按分用'!L47/1000</f>
        <v>0</v>
      </c>
      <c r="M47" s="417"/>
      <c r="O47" s="265">
        <f t="shared" si="2"/>
        <v>0</v>
      </c>
      <c r="P47" s="265">
        <f t="shared" si="2"/>
        <v>0</v>
      </c>
      <c r="Q47" s="265">
        <f t="shared" si="2"/>
        <v>0</v>
      </c>
      <c r="R47" s="265">
        <f t="shared" si="2"/>
        <v>0</v>
      </c>
    </row>
    <row r="48" spans="2:18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'単体CF 按分用'!L48/1000</f>
        <v>0</v>
      </c>
      <c r="M48" s="417"/>
      <c r="O48" s="265">
        <f t="shared" si="2"/>
        <v>0</v>
      </c>
      <c r="P48" s="265">
        <f t="shared" si="2"/>
        <v>0</v>
      </c>
      <c r="Q48" s="265">
        <f t="shared" si="2"/>
        <v>0</v>
      </c>
      <c r="R48" s="265">
        <f t="shared" si="2"/>
        <v>0</v>
      </c>
    </row>
    <row r="49" spans="2:18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'単体CF 按分用'!L49/1000</f>
        <v>0</v>
      </c>
      <c r="M49" s="417"/>
      <c r="O49" s="265">
        <f t="shared" si="2"/>
        <v>0</v>
      </c>
      <c r="P49" s="265">
        <f t="shared" si="2"/>
        <v>0</v>
      </c>
      <c r="Q49" s="265">
        <f t="shared" si="2"/>
        <v>0</v>
      </c>
      <c r="R49" s="265">
        <f t="shared" si="2"/>
        <v>0</v>
      </c>
    </row>
    <row r="50" spans="2:18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'単体CF 按分用'!L50/1000</f>
        <v>0</v>
      </c>
      <c r="M50" s="417"/>
      <c r="O50" s="265">
        <f t="shared" si="2"/>
        <v>0</v>
      </c>
      <c r="P50" s="265">
        <f t="shared" si="2"/>
        <v>0</v>
      </c>
      <c r="Q50" s="265">
        <f t="shared" si="2"/>
        <v>0</v>
      </c>
      <c r="R50" s="265">
        <f t="shared" si="2"/>
        <v>0</v>
      </c>
    </row>
    <row r="51" spans="2:18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84">
        <f>'単体CF 按分用'!L51/1000</f>
        <v>0</v>
      </c>
      <c r="M51" s="490"/>
      <c r="O51" s="375">
        <f t="shared" si="2"/>
        <v>0</v>
      </c>
      <c r="P51" s="375">
        <f t="shared" si="2"/>
        <v>0</v>
      </c>
      <c r="Q51" s="375">
        <f t="shared" si="2"/>
        <v>0</v>
      </c>
      <c r="R51" s="375">
        <f t="shared" si="2"/>
        <v>0</v>
      </c>
    </row>
    <row r="52" spans="2:18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26">
        <f>'単体CF 按分用'!L52/1000</f>
        <v>-1159.529</v>
      </c>
      <c r="M52" s="427"/>
      <c r="O52" s="375">
        <f t="shared" si="2"/>
        <v>0</v>
      </c>
      <c r="P52" s="375">
        <f t="shared" si="2"/>
        <v>0</v>
      </c>
      <c r="Q52" s="375">
        <f t="shared" si="2"/>
        <v>0</v>
      </c>
      <c r="R52" s="375">
        <f t="shared" si="2"/>
        <v>0</v>
      </c>
    </row>
    <row r="53" spans="2:18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49">
        <f>'単体CF 按分用'!L53/1000</f>
        <v>1783.124</v>
      </c>
      <c r="M53" s="481"/>
      <c r="O53" s="375">
        <f t="shared" si="2"/>
        <v>0</v>
      </c>
      <c r="P53" s="375">
        <f t="shared" si="2"/>
        <v>0</v>
      </c>
      <c r="Q53" s="375">
        <f t="shared" si="2"/>
        <v>0</v>
      </c>
      <c r="R53" s="375">
        <f t="shared" si="2"/>
        <v>0</v>
      </c>
    </row>
    <row r="54" spans="2:18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30">
        <f>'単体CF 按分用'!L54/1000</f>
        <v>623.59500000000003</v>
      </c>
      <c r="M54" s="431"/>
      <c r="O54" s="375">
        <f t="shared" si="2"/>
        <v>0</v>
      </c>
      <c r="P54" s="375">
        <f t="shared" si="2"/>
        <v>0</v>
      </c>
      <c r="Q54" s="375">
        <f t="shared" si="2"/>
        <v>0</v>
      </c>
      <c r="R54" s="375">
        <f t="shared" si="2"/>
        <v>0</v>
      </c>
    </row>
    <row r="55" spans="2:18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372"/>
      <c r="M55" s="372"/>
      <c r="O55" s="267"/>
      <c r="P55" s="267"/>
      <c r="Q55" s="267"/>
      <c r="R55" s="267"/>
    </row>
    <row r="56" spans="2:18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82">
        <f>'単体CF 按分用'!L56:M56/1000</f>
        <v>0</v>
      </c>
      <c r="M56" s="491"/>
      <c r="O56" s="375">
        <f t="shared" ref="O56:R59" si="3">$L56*O$7</f>
        <v>0</v>
      </c>
      <c r="P56" s="375">
        <f t="shared" si="3"/>
        <v>0</v>
      </c>
      <c r="Q56" s="375">
        <f t="shared" si="3"/>
        <v>0</v>
      </c>
      <c r="R56" s="375">
        <f t="shared" si="3"/>
        <v>0</v>
      </c>
    </row>
    <row r="57" spans="2:18" s="7" customFormat="1" ht="13.5" customHeight="1">
      <c r="B57" s="374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f>'単体CF 按分用'!L57:M57/1000</f>
        <v>0</v>
      </c>
      <c r="M57" s="427"/>
      <c r="O57" s="375">
        <f t="shared" si="3"/>
        <v>0</v>
      </c>
      <c r="P57" s="375">
        <f t="shared" si="3"/>
        <v>0</v>
      </c>
      <c r="Q57" s="375">
        <f t="shared" si="3"/>
        <v>0</v>
      </c>
      <c r="R57" s="375">
        <f t="shared" si="3"/>
        <v>0</v>
      </c>
    </row>
    <row r="58" spans="2:18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7">
        <f>'単体CF 按分用'!L58:M58/1000</f>
        <v>0</v>
      </c>
      <c r="M58" s="473"/>
      <c r="O58" s="375">
        <f t="shared" si="3"/>
        <v>0</v>
      </c>
      <c r="P58" s="375">
        <f t="shared" si="3"/>
        <v>0</v>
      </c>
      <c r="Q58" s="375">
        <f t="shared" si="3"/>
        <v>0</v>
      </c>
      <c r="R58" s="375">
        <f t="shared" si="3"/>
        <v>0</v>
      </c>
    </row>
    <row r="59" spans="2:18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'単体CF 按分用'!L59:M59/1000</f>
        <v>623.59500000000003</v>
      </c>
      <c r="M59" s="431"/>
      <c r="O59" s="375">
        <f t="shared" si="3"/>
        <v>0</v>
      </c>
      <c r="P59" s="375">
        <f t="shared" si="3"/>
        <v>0</v>
      </c>
      <c r="Q59" s="375">
        <f t="shared" si="3"/>
        <v>0</v>
      </c>
      <c r="R59" s="375">
        <f t="shared" si="3"/>
        <v>0</v>
      </c>
    </row>
    <row r="60" spans="2:18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8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8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8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8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1">
    <mergeCell ref="B52:K52"/>
    <mergeCell ref="L52:M52"/>
    <mergeCell ref="B53:K53"/>
    <mergeCell ref="L53:M53"/>
    <mergeCell ref="B54:K54"/>
    <mergeCell ref="L54:M54"/>
    <mergeCell ref="L59:M59"/>
    <mergeCell ref="L50:M50"/>
    <mergeCell ref="L51:M51"/>
    <mergeCell ref="L56:M56"/>
    <mergeCell ref="L57:M57"/>
    <mergeCell ref="L58:M58"/>
    <mergeCell ref="L36:M36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37:M37"/>
    <mergeCell ref="L46:M46"/>
    <mergeCell ref="L47:M47"/>
    <mergeCell ref="L48:M48"/>
    <mergeCell ref="L35:M35"/>
    <mergeCell ref="L20:M20"/>
    <mergeCell ref="L21:M21"/>
    <mergeCell ref="L22:M22"/>
    <mergeCell ref="L23:M23"/>
    <mergeCell ref="L24:M24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25:M25"/>
    <mergeCell ref="L19:M19"/>
    <mergeCell ref="O5:R5"/>
    <mergeCell ref="B6:K7"/>
    <mergeCell ref="L6:M7"/>
    <mergeCell ref="L13:M13"/>
    <mergeCell ref="L9:M9"/>
    <mergeCell ref="L10:M10"/>
    <mergeCell ref="L11:M11"/>
    <mergeCell ref="L12:M12"/>
    <mergeCell ref="L14:M14"/>
    <mergeCell ref="L15:M15"/>
    <mergeCell ref="L16:M16"/>
    <mergeCell ref="L17:M17"/>
    <mergeCell ref="L18:M18"/>
    <mergeCell ref="B1:M1"/>
    <mergeCell ref="B2:M2"/>
    <mergeCell ref="B3:M3"/>
    <mergeCell ref="B4:M4"/>
    <mergeCell ref="L8:M8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orientation="portrait" cellComments="asDisplayed" r:id="rId1"/>
  <headerFooter alignWithMargins="0"/>
  <rowBreaks count="1" manualBreakCount="1">
    <brk id="59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AJ284"/>
  <sheetViews>
    <sheetView showGridLines="0" view="pageBreakPreview" zoomScaleNormal="100" zoomScaleSheetLayoutView="100" workbookViewId="0">
      <selection activeCell="AA16" sqref="AA16:AB16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5" width="6.625" style="1" customWidth="1"/>
    <col min="16" max="19" width="13.375" style="1" customWidth="1"/>
    <col min="20" max="21" width="2.125" style="1" customWidth="1"/>
    <col min="22" max="29" width="3.875" style="1" customWidth="1"/>
    <col min="30" max="30" width="6.5" style="1" customWidth="1"/>
    <col min="31" max="32" width="6.625" style="1" customWidth="1"/>
    <col min="33" max="36" width="13.25" style="1" customWidth="1"/>
    <col min="37" max="37" width="0.625" style="1" customWidth="1"/>
    <col min="38" max="16384" width="9" style="1"/>
  </cols>
  <sheetData>
    <row r="1" spans="1:36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23.25" customHeight="1">
      <c r="A2" s="2"/>
      <c r="B2" s="381" t="s">
        <v>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6" ht="21" customHeight="1">
      <c r="B3" s="382" t="str">
        <f>単体BS!B3</f>
        <v>（平成29年03月31日現在）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s="3" customFormat="1" ht="16.5" customHeight="1" thickBot="1">
      <c r="B4" s="4"/>
      <c r="S4" s="5" t="s">
        <v>194</v>
      </c>
      <c r="AJ4" s="5" t="s">
        <v>194</v>
      </c>
    </row>
    <row r="5" spans="1:36" s="3" customFormat="1" ht="16.5" customHeight="1">
      <c r="B5" s="4"/>
      <c r="P5" s="499" t="s">
        <v>191</v>
      </c>
      <c r="Q5" s="500"/>
      <c r="R5" s="500"/>
      <c r="S5" s="501"/>
      <c r="AF5" s="5"/>
      <c r="AG5" s="494" t="s">
        <v>191</v>
      </c>
      <c r="AH5" s="495"/>
      <c r="AI5" s="495"/>
      <c r="AJ5" s="496"/>
    </row>
    <row r="6" spans="1:36" s="3" customFormat="1" ht="16.5" customHeight="1" thickBot="1">
      <c r="B6" s="4"/>
      <c r="P6" s="239">
        <f>'単体BS 按分用'!P6</f>
        <v>0</v>
      </c>
      <c r="Q6" s="240">
        <f>'単体BS 按分用'!Q6</f>
        <v>0</v>
      </c>
      <c r="R6" s="240">
        <f>'単体BS 按分用'!R6</f>
        <v>0</v>
      </c>
      <c r="S6" s="241">
        <f>'単体BS 按分用'!S6</f>
        <v>0</v>
      </c>
      <c r="AF6" s="5"/>
      <c r="AG6" s="239">
        <f t="shared" ref="AG6:AJ7" si="0">P6</f>
        <v>0</v>
      </c>
      <c r="AH6" s="240">
        <f t="shared" si="0"/>
        <v>0</v>
      </c>
      <c r="AI6" s="240">
        <f t="shared" si="0"/>
        <v>0</v>
      </c>
      <c r="AJ6" s="241">
        <f t="shared" si="0"/>
        <v>0</v>
      </c>
    </row>
    <row r="7" spans="1:36" s="6" customFormat="1" ht="14.25" customHeight="1" thickBot="1">
      <c r="B7" s="383" t="s">
        <v>2</v>
      </c>
      <c r="C7" s="384"/>
      <c r="D7" s="384"/>
      <c r="E7" s="384"/>
      <c r="F7" s="384"/>
      <c r="G7" s="384"/>
      <c r="H7" s="384"/>
      <c r="I7" s="385"/>
      <c r="J7" s="385"/>
      <c r="K7" s="385"/>
      <c r="L7" s="385"/>
      <c r="M7" s="385"/>
      <c r="N7" s="386" t="s">
        <v>3</v>
      </c>
      <c r="O7" s="384"/>
      <c r="P7" s="257">
        <f>'単体BS 按分用'!P7</f>
        <v>0</v>
      </c>
      <c r="Q7" s="258">
        <f>'単体BS 按分用'!Q7</f>
        <v>0</v>
      </c>
      <c r="R7" s="258">
        <f>'単体BS 按分用'!R7</f>
        <v>0</v>
      </c>
      <c r="S7" s="259">
        <f>'単体BS 按分用'!S7</f>
        <v>0</v>
      </c>
      <c r="T7" s="383" t="s">
        <v>2</v>
      </c>
      <c r="U7" s="384"/>
      <c r="V7" s="384"/>
      <c r="W7" s="384"/>
      <c r="X7" s="384"/>
      <c r="Y7" s="384"/>
      <c r="Z7" s="384"/>
      <c r="AA7" s="384"/>
      <c r="AB7" s="384"/>
      <c r="AC7" s="384"/>
      <c r="AD7" s="492"/>
      <c r="AE7" s="386" t="s">
        <v>3</v>
      </c>
      <c r="AF7" s="387"/>
      <c r="AG7" s="260">
        <f t="shared" si="0"/>
        <v>0</v>
      </c>
      <c r="AH7" s="261">
        <f t="shared" si="0"/>
        <v>0</v>
      </c>
      <c r="AI7" s="261">
        <f t="shared" si="0"/>
        <v>0</v>
      </c>
      <c r="AJ7" s="262">
        <f t="shared" si="0"/>
        <v>0</v>
      </c>
    </row>
    <row r="8" spans="1:36" s="7" customFormat="1" ht="14.85" customHeight="1">
      <c r="B8" s="8" t="s">
        <v>4</v>
      </c>
      <c r="C8" s="9"/>
      <c r="D8" s="10"/>
      <c r="E8" s="11"/>
      <c r="F8" s="11"/>
      <c r="G8" s="11"/>
      <c r="H8" s="11"/>
      <c r="I8" s="9"/>
      <c r="J8" s="9"/>
      <c r="K8" s="9"/>
      <c r="L8" s="9"/>
      <c r="M8" s="9"/>
      <c r="N8" s="390"/>
      <c r="O8" s="497"/>
      <c r="P8" s="237"/>
      <c r="Q8" s="238"/>
      <c r="R8" s="238"/>
      <c r="S8" s="230"/>
      <c r="T8" s="313" t="s">
        <v>5</v>
      </c>
      <c r="U8" s="12"/>
      <c r="V8" s="12"/>
      <c r="W8" s="12"/>
      <c r="X8" s="12"/>
      <c r="Y8" s="12"/>
      <c r="Z8" s="13"/>
      <c r="AA8" s="14"/>
      <c r="AB8" s="14"/>
      <c r="AC8" s="14"/>
      <c r="AD8" s="214"/>
      <c r="AE8" s="390"/>
      <c r="AF8" s="391"/>
      <c r="AG8" s="227"/>
      <c r="AH8" s="228"/>
      <c r="AI8" s="228"/>
      <c r="AJ8" s="229"/>
    </row>
    <row r="9" spans="1:36" s="7" customFormat="1" ht="14.85" customHeight="1">
      <c r="B9" s="15"/>
      <c r="C9" s="10" t="s">
        <v>6</v>
      </c>
      <c r="D9" s="10"/>
      <c r="E9" s="10"/>
      <c r="F9" s="10"/>
      <c r="G9" s="10"/>
      <c r="H9" s="10"/>
      <c r="I9" s="9"/>
      <c r="J9" s="9"/>
      <c r="K9" s="9"/>
      <c r="L9" s="9"/>
      <c r="M9" s="9"/>
      <c r="N9" s="388">
        <f>'単体BS 按分用'!N9/1000000</f>
        <v>18.743359999999999</v>
      </c>
      <c r="O9" s="493"/>
      <c r="P9" s="281">
        <f t="shared" ref="P9:S28" si="1">$N9*P$7</f>
        <v>0</v>
      </c>
      <c r="Q9" s="282">
        <f t="shared" si="1"/>
        <v>0</v>
      </c>
      <c r="R9" s="282">
        <f t="shared" si="1"/>
        <v>0</v>
      </c>
      <c r="S9" s="283">
        <f t="shared" si="1"/>
        <v>0</v>
      </c>
      <c r="T9" s="313"/>
      <c r="U9" s="10" t="s">
        <v>7</v>
      </c>
      <c r="V9" s="10"/>
      <c r="W9" s="10"/>
      <c r="X9" s="10"/>
      <c r="Y9" s="10"/>
      <c r="Z9" s="9"/>
      <c r="AA9" s="9"/>
      <c r="AB9" s="9"/>
      <c r="AC9" s="9"/>
      <c r="AD9" s="314"/>
      <c r="AE9" s="388">
        <f>'単体BS 按分用'!AE9/1000000</f>
        <v>0</v>
      </c>
      <c r="AF9" s="389"/>
      <c r="AG9" s="281">
        <f t="shared" ref="AG9:AJ24" si="2">$AE9*AG$7</f>
        <v>0</v>
      </c>
      <c r="AH9" s="282">
        <f t="shared" si="2"/>
        <v>0</v>
      </c>
      <c r="AI9" s="282">
        <f t="shared" si="2"/>
        <v>0</v>
      </c>
      <c r="AJ9" s="283">
        <f t="shared" si="2"/>
        <v>0</v>
      </c>
    </row>
    <row r="10" spans="1:36" s="7" customFormat="1" ht="14.85" customHeight="1">
      <c r="B10" s="15"/>
      <c r="C10" s="10"/>
      <c r="D10" s="10" t="s">
        <v>8</v>
      </c>
      <c r="E10" s="10"/>
      <c r="F10" s="10"/>
      <c r="G10" s="10"/>
      <c r="H10" s="10"/>
      <c r="I10" s="9"/>
      <c r="J10" s="9"/>
      <c r="K10" s="9"/>
      <c r="L10" s="9"/>
      <c r="M10" s="9"/>
      <c r="N10" s="388">
        <f>'単体BS 按分用'!N10/1000000</f>
        <v>14.994505</v>
      </c>
      <c r="O10" s="493"/>
      <c r="P10" s="281">
        <f t="shared" si="1"/>
        <v>0</v>
      </c>
      <c r="Q10" s="282">
        <f t="shared" si="1"/>
        <v>0</v>
      </c>
      <c r="R10" s="282">
        <f t="shared" si="1"/>
        <v>0</v>
      </c>
      <c r="S10" s="283">
        <f t="shared" si="1"/>
        <v>0</v>
      </c>
      <c r="T10" s="313"/>
      <c r="U10" s="10"/>
      <c r="V10" s="10" t="s">
        <v>9</v>
      </c>
      <c r="W10" s="10"/>
      <c r="X10" s="10"/>
      <c r="Y10" s="10"/>
      <c r="Z10" s="9"/>
      <c r="AA10" s="9"/>
      <c r="AB10" s="9"/>
      <c r="AC10" s="9"/>
      <c r="AD10" s="314"/>
      <c r="AE10" s="388">
        <f>'単体BS 按分用'!AE10/1000000</f>
        <v>0</v>
      </c>
      <c r="AF10" s="389"/>
      <c r="AG10" s="281">
        <f t="shared" si="2"/>
        <v>0</v>
      </c>
      <c r="AH10" s="282">
        <f t="shared" si="2"/>
        <v>0</v>
      </c>
      <c r="AI10" s="282">
        <f t="shared" si="2"/>
        <v>0</v>
      </c>
      <c r="AJ10" s="283">
        <f t="shared" si="2"/>
        <v>0</v>
      </c>
    </row>
    <row r="11" spans="1:36" s="7" customFormat="1" ht="14.85" customHeight="1">
      <c r="B11" s="15"/>
      <c r="C11" s="10"/>
      <c r="D11" s="10"/>
      <c r="E11" s="10" t="s">
        <v>10</v>
      </c>
      <c r="F11" s="10"/>
      <c r="G11" s="10"/>
      <c r="H11" s="10"/>
      <c r="I11" s="9"/>
      <c r="J11" s="9"/>
      <c r="K11" s="9"/>
      <c r="L11" s="9"/>
      <c r="M11" s="9"/>
      <c r="N11" s="388">
        <f>'単体BS 按分用'!N11/1000000</f>
        <v>14.346496999999999</v>
      </c>
      <c r="O11" s="493"/>
      <c r="P11" s="281">
        <f t="shared" si="1"/>
        <v>0</v>
      </c>
      <c r="Q11" s="282">
        <f t="shared" si="1"/>
        <v>0</v>
      </c>
      <c r="R11" s="282">
        <f t="shared" si="1"/>
        <v>0</v>
      </c>
      <c r="S11" s="283">
        <f t="shared" si="1"/>
        <v>0</v>
      </c>
      <c r="T11" s="313"/>
      <c r="U11" s="10"/>
      <c r="V11" s="16" t="s">
        <v>11</v>
      </c>
      <c r="W11" s="10"/>
      <c r="X11" s="10"/>
      <c r="Y11" s="10"/>
      <c r="Z11" s="9"/>
      <c r="AA11" s="9"/>
      <c r="AB11" s="9"/>
      <c r="AC11" s="9"/>
      <c r="AD11" s="314"/>
      <c r="AE11" s="388">
        <f>'単体BS 按分用'!AE11/1000000</f>
        <v>0</v>
      </c>
      <c r="AF11" s="389"/>
      <c r="AG11" s="281">
        <f t="shared" si="2"/>
        <v>0</v>
      </c>
      <c r="AH11" s="282">
        <f t="shared" si="2"/>
        <v>0</v>
      </c>
      <c r="AI11" s="282">
        <f t="shared" si="2"/>
        <v>0</v>
      </c>
      <c r="AJ11" s="283">
        <f t="shared" si="2"/>
        <v>0</v>
      </c>
    </row>
    <row r="12" spans="1:36" s="7" customFormat="1" ht="14.85" customHeight="1">
      <c r="B12" s="15"/>
      <c r="C12" s="10"/>
      <c r="D12" s="10"/>
      <c r="E12" s="10"/>
      <c r="F12" s="10" t="s">
        <v>12</v>
      </c>
      <c r="G12" s="10"/>
      <c r="H12" s="10"/>
      <c r="I12" s="9"/>
      <c r="J12" s="9"/>
      <c r="K12" s="9"/>
      <c r="L12" s="9"/>
      <c r="M12" s="9"/>
      <c r="N12" s="388">
        <f>'単体BS 按分用'!N12/1000000</f>
        <v>0</v>
      </c>
      <c r="O12" s="493"/>
      <c r="P12" s="281">
        <f t="shared" si="1"/>
        <v>0</v>
      </c>
      <c r="Q12" s="282">
        <f t="shared" si="1"/>
        <v>0</v>
      </c>
      <c r="R12" s="282">
        <f t="shared" si="1"/>
        <v>0</v>
      </c>
      <c r="S12" s="283">
        <f t="shared" si="1"/>
        <v>0</v>
      </c>
      <c r="T12" s="313"/>
      <c r="U12" s="10"/>
      <c r="V12" s="10" t="s">
        <v>13</v>
      </c>
      <c r="W12" s="10"/>
      <c r="X12" s="10"/>
      <c r="Y12" s="10"/>
      <c r="Z12" s="9"/>
      <c r="AA12" s="9"/>
      <c r="AB12" s="9"/>
      <c r="AC12" s="9"/>
      <c r="AD12" s="314"/>
      <c r="AE12" s="388">
        <f>'単体BS 按分用'!AE12/1000000</f>
        <v>0</v>
      </c>
      <c r="AF12" s="389"/>
      <c r="AG12" s="281">
        <f t="shared" si="2"/>
        <v>0</v>
      </c>
      <c r="AH12" s="282">
        <f t="shared" si="2"/>
        <v>0</v>
      </c>
      <c r="AI12" s="282">
        <f t="shared" si="2"/>
        <v>0</v>
      </c>
      <c r="AJ12" s="283">
        <f t="shared" si="2"/>
        <v>0</v>
      </c>
    </row>
    <row r="13" spans="1:36" s="7" customFormat="1" ht="14.85" customHeight="1">
      <c r="B13" s="15"/>
      <c r="C13" s="10"/>
      <c r="D13" s="10"/>
      <c r="E13" s="10"/>
      <c r="F13" s="10" t="s">
        <v>14</v>
      </c>
      <c r="G13" s="10"/>
      <c r="H13" s="10"/>
      <c r="I13" s="9"/>
      <c r="J13" s="9"/>
      <c r="K13" s="9"/>
      <c r="L13" s="9"/>
      <c r="M13" s="9"/>
      <c r="N13" s="388">
        <f>'単体BS 按分用'!N13/1000000</f>
        <v>0</v>
      </c>
      <c r="O13" s="493"/>
      <c r="P13" s="281">
        <f t="shared" si="1"/>
        <v>0</v>
      </c>
      <c r="Q13" s="282">
        <f t="shared" si="1"/>
        <v>0</v>
      </c>
      <c r="R13" s="282">
        <f t="shared" si="1"/>
        <v>0</v>
      </c>
      <c r="S13" s="283">
        <f t="shared" si="1"/>
        <v>0</v>
      </c>
      <c r="T13" s="313"/>
      <c r="U13" s="10"/>
      <c r="V13" s="10" t="s">
        <v>15</v>
      </c>
      <c r="W13" s="10"/>
      <c r="X13" s="10"/>
      <c r="Y13" s="10"/>
      <c r="Z13" s="9"/>
      <c r="AA13" s="9"/>
      <c r="AB13" s="9"/>
      <c r="AC13" s="9"/>
      <c r="AD13" s="314"/>
      <c r="AE13" s="388">
        <f>'単体BS 按分用'!AE13/1000000</f>
        <v>0</v>
      </c>
      <c r="AF13" s="389"/>
      <c r="AG13" s="281">
        <f t="shared" si="2"/>
        <v>0</v>
      </c>
      <c r="AH13" s="282">
        <f t="shared" si="2"/>
        <v>0</v>
      </c>
      <c r="AI13" s="282">
        <f t="shared" si="2"/>
        <v>0</v>
      </c>
      <c r="AJ13" s="283">
        <f t="shared" si="2"/>
        <v>0</v>
      </c>
    </row>
    <row r="14" spans="1:36" s="7" customFormat="1" ht="14.85" customHeight="1">
      <c r="B14" s="15"/>
      <c r="C14" s="10"/>
      <c r="D14" s="10"/>
      <c r="E14" s="10"/>
      <c r="F14" s="10" t="s">
        <v>16</v>
      </c>
      <c r="G14" s="10"/>
      <c r="H14" s="10"/>
      <c r="I14" s="9"/>
      <c r="J14" s="9"/>
      <c r="K14" s="9"/>
      <c r="L14" s="9"/>
      <c r="M14" s="9"/>
      <c r="N14" s="388">
        <f>'単体BS 按分用'!N14/1000000</f>
        <v>212.90125</v>
      </c>
      <c r="O14" s="493"/>
      <c r="P14" s="281">
        <f t="shared" si="1"/>
        <v>0</v>
      </c>
      <c r="Q14" s="282">
        <f t="shared" si="1"/>
        <v>0</v>
      </c>
      <c r="R14" s="282">
        <f t="shared" si="1"/>
        <v>0</v>
      </c>
      <c r="S14" s="283">
        <f t="shared" si="1"/>
        <v>0</v>
      </c>
      <c r="T14" s="313"/>
      <c r="U14" s="12"/>
      <c r="V14" s="10" t="s">
        <v>17</v>
      </c>
      <c r="W14" s="10"/>
      <c r="X14" s="10"/>
      <c r="Y14" s="10"/>
      <c r="Z14" s="9"/>
      <c r="AA14" s="9"/>
      <c r="AB14" s="9"/>
      <c r="AC14" s="9"/>
      <c r="AD14" s="314"/>
      <c r="AE14" s="388">
        <f>'単体BS 按分用'!AE14/1000000</f>
        <v>0</v>
      </c>
      <c r="AF14" s="389"/>
      <c r="AG14" s="281">
        <f t="shared" si="2"/>
        <v>0</v>
      </c>
      <c r="AH14" s="282">
        <f t="shared" si="2"/>
        <v>0</v>
      </c>
      <c r="AI14" s="282">
        <f t="shared" si="2"/>
        <v>0</v>
      </c>
      <c r="AJ14" s="283">
        <f t="shared" si="2"/>
        <v>0</v>
      </c>
    </row>
    <row r="15" spans="1:36" s="7" customFormat="1" ht="14.85" customHeight="1">
      <c r="B15" s="15"/>
      <c r="C15" s="10"/>
      <c r="D15" s="10"/>
      <c r="E15" s="10"/>
      <c r="F15" s="10" t="s">
        <v>18</v>
      </c>
      <c r="G15" s="10"/>
      <c r="H15" s="10"/>
      <c r="I15" s="9"/>
      <c r="J15" s="9"/>
      <c r="K15" s="9"/>
      <c r="L15" s="9"/>
      <c r="M15" s="9"/>
      <c r="N15" s="388">
        <f>'単体BS 按分用'!N15/1000000</f>
        <v>-198.55475300000001</v>
      </c>
      <c r="O15" s="493"/>
      <c r="P15" s="281">
        <f t="shared" si="1"/>
        <v>0</v>
      </c>
      <c r="Q15" s="282">
        <f t="shared" si="1"/>
        <v>0</v>
      </c>
      <c r="R15" s="282">
        <f t="shared" si="1"/>
        <v>0</v>
      </c>
      <c r="S15" s="283">
        <f t="shared" si="1"/>
        <v>0</v>
      </c>
      <c r="T15" s="313"/>
      <c r="U15" s="10" t="s">
        <v>250</v>
      </c>
      <c r="V15" s="10"/>
      <c r="W15" s="10"/>
      <c r="X15" s="10"/>
      <c r="Y15" s="10"/>
      <c r="Z15" s="9"/>
      <c r="AA15" s="9"/>
      <c r="AB15" s="9"/>
      <c r="AC15" s="9"/>
      <c r="AD15" s="314"/>
      <c r="AE15" s="388">
        <f>'単体BS 按分用'!AE15/1000000</f>
        <v>1.9617340000000001</v>
      </c>
      <c r="AF15" s="389"/>
      <c r="AG15" s="281">
        <f t="shared" si="2"/>
        <v>0</v>
      </c>
      <c r="AH15" s="282">
        <f t="shared" si="2"/>
        <v>0</v>
      </c>
      <c r="AI15" s="282">
        <f t="shared" si="2"/>
        <v>0</v>
      </c>
      <c r="AJ15" s="283">
        <f t="shared" si="2"/>
        <v>0</v>
      </c>
    </row>
    <row r="16" spans="1:36" s="7" customFormat="1" ht="14.85" customHeight="1">
      <c r="B16" s="15"/>
      <c r="C16" s="10"/>
      <c r="D16" s="10"/>
      <c r="E16" s="10"/>
      <c r="F16" s="10" t="s">
        <v>19</v>
      </c>
      <c r="G16" s="10"/>
      <c r="H16" s="10"/>
      <c r="I16" s="9"/>
      <c r="J16" s="9"/>
      <c r="K16" s="9"/>
      <c r="L16" s="9"/>
      <c r="M16" s="9"/>
      <c r="N16" s="388">
        <f>'単体BS 按分用'!N16/1000000</f>
        <v>0</v>
      </c>
      <c r="O16" s="493"/>
      <c r="P16" s="281">
        <f t="shared" si="1"/>
        <v>0</v>
      </c>
      <c r="Q16" s="282">
        <f t="shared" si="1"/>
        <v>0</v>
      </c>
      <c r="R16" s="282">
        <f t="shared" si="1"/>
        <v>0</v>
      </c>
      <c r="S16" s="283">
        <f t="shared" si="1"/>
        <v>0</v>
      </c>
      <c r="T16" s="313"/>
      <c r="U16" s="12"/>
      <c r="V16" s="16" t="s">
        <v>20</v>
      </c>
      <c r="W16" s="10"/>
      <c r="X16" s="10"/>
      <c r="Y16" s="10"/>
      <c r="Z16" s="9"/>
      <c r="AA16" s="9"/>
      <c r="AB16" s="9"/>
      <c r="AC16" s="9"/>
      <c r="AD16" s="314"/>
      <c r="AE16" s="388">
        <f>'単体BS 按分用'!AE16/1000000</f>
        <v>0</v>
      </c>
      <c r="AF16" s="389"/>
      <c r="AG16" s="281">
        <f t="shared" si="2"/>
        <v>0</v>
      </c>
      <c r="AH16" s="282">
        <f t="shared" si="2"/>
        <v>0</v>
      </c>
      <c r="AI16" s="282">
        <f t="shared" si="2"/>
        <v>0</v>
      </c>
      <c r="AJ16" s="283">
        <f t="shared" si="2"/>
        <v>0</v>
      </c>
    </row>
    <row r="17" spans="2:36" s="7" customFormat="1" ht="14.85" customHeight="1">
      <c r="B17" s="15"/>
      <c r="C17" s="10"/>
      <c r="D17" s="10"/>
      <c r="E17" s="10"/>
      <c r="F17" s="10" t="s">
        <v>21</v>
      </c>
      <c r="G17" s="10"/>
      <c r="H17" s="10"/>
      <c r="I17" s="9"/>
      <c r="J17" s="9"/>
      <c r="K17" s="9"/>
      <c r="L17" s="9"/>
      <c r="M17" s="9"/>
      <c r="N17" s="388">
        <f>'単体BS 按分用'!N17/1000000</f>
        <v>0</v>
      </c>
      <c r="O17" s="493"/>
      <c r="P17" s="281">
        <f t="shared" si="1"/>
        <v>0</v>
      </c>
      <c r="Q17" s="282">
        <f t="shared" si="1"/>
        <v>0</v>
      </c>
      <c r="R17" s="282">
        <f t="shared" si="1"/>
        <v>0</v>
      </c>
      <c r="S17" s="283">
        <f t="shared" si="1"/>
        <v>0</v>
      </c>
      <c r="T17" s="313"/>
      <c r="U17" s="12"/>
      <c r="V17" s="16" t="s">
        <v>22</v>
      </c>
      <c r="W17" s="16"/>
      <c r="X17" s="16"/>
      <c r="Y17" s="16"/>
      <c r="Z17" s="17"/>
      <c r="AA17" s="17"/>
      <c r="AB17" s="17"/>
      <c r="AC17" s="17"/>
      <c r="AD17" s="315"/>
      <c r="AE17" s="388">
        <f>'単体BS 按分用'!AE17/1000000</f>
        <v>0</v>
      </c>
      <c r="AF17" s="389"/>
      <c r="AG17" s="281">
        <f t="shared" si="2"/>
        <v>0</v>
      </c>
      <c r="AH17" s="282">
        <f t="shared" si="2"/>
        <v>0</v>
      </c>
      <c r="AI17" s="282">
        <f t="shared" si="2"/>
        <v>0</v>
      </c>
      <c r="AJ17" s="283">
        <f t="shared" si="2"/>
        <v>0</v>
      </c>
    </row>
    <row r="18" spans="2:36" s="7" customFormat="1" ht="14.85" customHeight="1">
      <c r="B18" s="15"/>
      <c r="C18" s="10"/>
      <c r="D18" s="10"/>
      <c r="E18" s="10"/>
      <c r="F18" s="10" t="s">
        <v>253</v>
      </c>
      <c r="G18" s="18"/>
      <c r="H18" s="18"/>
      <c r="I18" s="19"/>
      <c r="J18" s="19"/>
      <c r="K18" s="19"/>
      <c r="L18" s="19"/>
      <c r="M18" s="19"/>
      <c r="N18" s="388">
        <f>'単体BS 按分用'!N18/1000000</f>
        <v>0</v>
      </c>
      <c r="O18" s="493"/>
      <c r="P18" s="281">
        <f t="shared" si="1"/>
        <v>0</v>
      </c>
      <c r="Q18" s="282">
        <f t="shared" si="1"/>
        <v>0</v>
      </c>
      <c r="R18" s="282">
        <f t="shared" si="1"/>
        <v>0</v>
      </c>
      <c r="S18" s="283">
        <f t="shared" si="1"/>
        <v>0</v>
      </c>
      <c r="T18" s="313"/>
      <c r="U18" s="12"/>
      <c r="V18" s="16" t="s">
        <v>23</v>
      </c>
      <c r="W18" s="16"/>
      <c r="X18" s="16"/>
      <c r="Y18" s="16"/>
      <c r="Z18" s="17"/>
      <c r="AA18" s="17"/>
      <c r="AB18" s="17"/>
      <c r="AC18" s="17"/>
      <c r="AD18" s="315"/>
      <c r="AE18" s="388">
        <f>'単体BS 按分用'!AE18/1000000</f>
        <v>0</v>
      </c>
      <c r="AF18" s="389"/>
      <c r="AG18" s="281">
        <f t="shared" si="2"/>
        <v>0</v>
      </c>
      <c r="AH18" s="282">
        <f t="shared" si="2"/>
        <v>0</v>
      </c>
      <c r="AI18" s="282">
        <f t="shared" si="2"/>
        <v>0</v>
      </c>
      <c r="AJ18" s="283">
        <f t="shared" si="2"/>
        <v>0</v>
      </c>
    </row>
    <row r="19" spans="2:36" s="7" customFormat="1" ht="14.85" customHeight="1">
      <c r="B19" s="15"/>
      <c r="C19" s="10"/>
      <c r="D19" s="10"/>
      <c r="E19" s="10"/>
      <c r="F19" s="10" t="s">
        <v>252</v>
      </c>
      <c r="G19" s="18"/>
      <c r="H19" s="18"/>
      <c r="I19" s="19"/>
      <c r="J19" s="19"/>
      <c r="K19" s="19"/>
      <c r="L19" s="19"/>
      <c r="M19" s="19"/>
      <c r="N19" s="388">
        <f>'単体BS 按分用'!N19/1000000</f>
        <v>0</v>
      </c>
      <c r="O19" s="493"/>
      <c r="P19" s="281">
        <f t="shared" si="1"/>
        <v>0</v>
      </c>
      <c r="Q19" s="282">
        <f t="shared" si="1"/>
        <v>0</v>
      </c>
      <c r="R19" s="282">
        <f t="shared" si="1"/>
        <v>0</v>
      </c>
      <c r="S19" s="283">
        <f t="shared" si="1"/>
        <v>0</v>
      </c>
      <c r="T19" s="316"/>
      <c r="U19" s="12"/>
      <c r="V19" s="16" t="s">
        <v>24</v>
      </c>
      <c r="W19" s="16"/>
      <c r="X19" s="16"/>
      <c r="Y19" s="16"/>
      <c r="Z19" s="17"/>
      <c r="AA19" s="17"/>
      <c r="AB19" s="17"/>
      <c r="AC19" s="17"/>
      <c r="AD19" s="315"/>
      <c r="AE19" s="388">
        <f>'単体BS 按分用'!AE19/1000000</f>
        <v>0</v>
      </c>
      <c r="AF19" s="389"/>
      <c r="AG19" s="281">
        <f t="shared" si="2"/>
        <v>0</v>
      </c>
      <c r="AH19" s="282">
        <f t="shared" si="2"/>
        <v>0</v>
      </c>
      <c r="AI19" s="282">
        <f t="shared" si="2"/>
        <v>0</v>
      </c>
      <c r="AJ19" s="283">
        <f t="shared" si="2"/>
        <v>0</v>
      </c>
    </row>
    <row r="20" spans="2:36" s="7" customFormat="1" ht="14.85" customHeight="1">
      <c r="B20" s="15"/>
      <c r="C20" s="10"/>
      <c r="D20" s="10"/>
      <c r="E20" s="10"/>
      <c r="F20" s="10" t="s">
        <v>25</v>
      </c>
      <c r="G20" s="18"/>
      <c r="H20" s="18"/>
      <c r="I20" s="19"/>
      <c r="J20" s="19"/>
      <c r="K20" s="19"/>
      <c r="L20" s="19"/>
      <c r="M20" s="19"/>
      <c r="N20" s="388">
        <f>'単体BS 按分用'!N20/1000000</f>
        <v>0</v>
      </c>
      <c r="O20" s="493"/>
      <c r="P20" s="281">
        <f t="shared" si="1"/>
        <v>0</v>
      </c>
      <c r="Q20" s="282">
        <f t="shared" si="1"/>
        <v>0</v>
      </c>
      <c r="R20" s="282">
        <f t="shared" si="1"/>
        <v>0</v>
      </c>
      <c r="S20" s="283">
        <f t="shared" si="1"/>
        <v>0</v>
      </c>
      <c r="T20" s="316"/>
      <c r="U20" s="12"/>
      <c r="V20" s="16" t="s">
        <v>26</v>
      </c>
      <c r="W20" s="16"/>
      <c r="X20" s="16"/>
      <c r="Y20" s="16"/>
      <c r="Z20" s="17"/>
      <c r="AA20" s="17"/>
      <c r="AB20" s="17"/>
      <c r="AC20" s="17"/>
      <c r="AD20" s="315"/>
      <c r="AE20" s="388">
        <f>'単体BS 按分用'!AE20/1000000</f>
        <v>0</v>
      </c>
      <c r="AF20" s="389"/>
      <c r="AG20" s="281">
        <f t="shared" si="2"/>
        <v>0</v>
      </c>
      <c r="AH20" s="282">
        <f t="shared" si="2"/>
        <v>0</v>
      </c>
      <c r="AI20" s="282">
        <f t="shared" si="2"/>
        <v>0</v>
      </c>
      <c r="AJ20" s="283">
        <f t="shared" si="2"/>
        <v>0</v>
      </c>
    </row>
    <row r="21" spans="2:36" s="7" customFormat="1" ht="14.85" customHeight="1">
      <c r="B21" s="15"/>
      <c r="C21" s="10"/>
      <c r="D21" s="10"/>
      <c r="E21" s="10"/>
      <c r="F21" s="10" t="s">
        <v>251</v>
      </c>
      <c r="G21" s="18"/>
      <c r="H21" s="18"/>
      <c r="I21" s="19"/>
      <c r="J21" s="19"/>
      <c r="K21" s="19"/>
      <c r="L21" s="19"/>
      <c r="M21" s="19"/>
      <c r="N21" s="388">
        <f>'単体BS 按分用'!N21/1000000</f>
        <v>0</v>
      </c>
      <c r="O21" s="493"/>
      <c r="P21" s="281">
        <f t="shared" si="1"/>
        <v>0</v>
      </c>
      <c r="Q21" s="282">
        <f t="shared" si="1"/>
        <v>0</v>
      </c>
      <c r="R21" s="282">
        <f t="shared" si="1"/>
        <v>0</v>
      </c>
      <c r="S21" s="283">
        <f t="shared" si="1"/>
        <v>0</v>
      </c>
      <c r="T21" s="313"/>
      <c r="U21" s="12"/>
      <c r="V21" s="10" t="s">
        <v>27</v>
      </c>
      <c r="W21" s="10"/>
      <c r="X21" s="10"/>
      <c r="Y21" s="10"/>
      <c r="Z21" s="9"/>
      <c r="AA21" s="9"/>
      <c r="AB21" s="9"/>
      <c r="AC21" s="9"/>
      <c r="AD21" s="314"/>
      <c r="AE21" s="388">
        <f>'単体BS 按分用'!AE21/1000000</f>
        <v>1.9617340000000001</v>
      </c>
      <c r="AF21" s="389"/>
      <c r="AG21" s="281">
        <f t="shared" si="2"/>
        <v>0</v>
      </c>
      <c r="AH21" s="282">
        <f t="shared" si="2"/>
        <v>0</v>
      </c>
      <c r="AI21" s="282">
        <f t="shared" si="2"/>
        <v>0</v>
      </c>
      <c r="AJ21" s="283">
        <f t="shared" si="2"/>
        <v>0</v>
      </c>
    </row>
    <row r="22" spans="2:36" s="7" customFormat="1" ht="14.85" customHeight="1">
      <c r="B22" s="15"/>
      <c r="C22" s="10"/>
      <c r="D22" s="10"/>
      <c r="E22" s="10"/>
      <c r="F22" s="10" t="s">
        <v>28</v>
      </c>
      <c r="G22" s="18"/>
      <c r="H22" s="18"/>
      <c r="I22" s="19"/>
      <c r="J22" s="19"/>
      <c r="K22" s="19"/>
      <c r="L22" s="19"/>
      <c r="M22" s="19"/>
      <c r="N22" s="388">
        <f>'単体BS 按分用'!N22/1000000</f>
        <v>0</v>
      </c>
      <c r="O22" s="493"/>
      <c r="P22" s="281">
        <f t="shared" si="1"/>
        <v>0</v>
      </c>
      <c r="Q22" s="282">
        <f t="shared" si="1"/>
        <v>0</v>
      </c>
      <c r="R22" s="282">
        <f t="shared" si="1"/>
        <v>0</v>
      </c>
      <c r="S22" s="283">
        <f t="shared" si="1"/>
        <v>0</v>
      </c>
      <c r="T22" s="313"/>
      <c r="U22" s="12"/>
      <c r="V22" s="21" t="s">
        <v>242</v>
      </c>
      <c r="W22" s="12"/>
      <c r="X22" s="12"/>
      <c r="Y22" s="12"/>
      <c r="Z22" s="14"/>
      <c r="AA22" s="14"/>
      <c r="AB22" s="14"/>
      <c r="AC22" s="14"/>
      <c r="AD22" s="214"/>
      <c r="AE22" s="388">
        <f>'単体BS 按分用'!AE22/1000000</f>
        <v>0</v>
      </c>
      <c r="AF22" s="389"/>
      <c r="AG22" s="281">
        <f t="shared" si="2"/>
        <v>0</v>
      </c>
      <c r="AH22" s="282">
        <f t="shared" si="2"/>
        <v>0</v>
      </c>
      <c r="AI22" s="282">
        <f t="shared" si="2"/>
        <v>0</v>
      </c>
      <c r="AJ22" s="283">
        <f t="shared" si="2"/>
        <v>0</v>
      </c>
    </row>
    <row r="23" spans="2:36" s="7" customFormat="1" ht="14.85" customHeight="1">
      <c r="B23" s="15"/>
      <c r="C23" s="10"/>
      <c r="D23" s="10"/>
      <c r="E23" s="10"/>
      <c r="F23" s="10" t="s">
        <v>29</v>
      </c>
      <c r="G23" s="18"/>
      <c r="H23" s="18"/>
      <c r="I23" s="19"/>
      <c r="J23" s="19"/>
      <c r="K23" s="19"/>
      <c r="L23" s="19"/>
      <c r="M23" s="19"/>
      <c r="N23" s="388">
        <f>'単体BS 按分用'!N23/1000000</f>
        <v>0</v>
      </c>
      <c r="O23" s="493"/>
      <c r="P23" s="281">
        <f t="shared" si="1"/>
        <v>0</v>
      </c>
      <c r="Q23" s="282">
        <f t="shared" si="1"/>
        <v>0</v>
      </c>
      <c r="R23" s="282">
        <f t="shared" si="1"/>
        <v>0</v>
      </c>
      <c r="S23" s="283">
        <f t="shared" si="1"/>
        <v>0</v>
      </c>
      <c r="T23" s="313"/>
      <c r="U23" s="12"/>
      <c r="V23" s="12" t="s">
        <v>17</v>
      </c>
      <c r="W23" s="12"/>
      <c r="X23" s="12"/>
      <c r="Y23" s="12"/>
      <c r="Z23" s="14"/>
      <c r="AA23" s="14"/>
      <c r="AB23" s="14"/>
      <c r="AC23" s="14"/>
      <c r="AD23" s="214"/>
      <c r="AE23" s="388">
        <f>'単体BS 按分用'!AE23/1000000</f>
        <v>0</v>
      </c>
      <c r="AF23" s="389"/>
      <c r="AG23" s="281">
        <f t="shared" si="2"/>
        <v>0</v>
      </c>
      <c r="AH23" s="282">
        <f t="shared" si="2"/>
        <v>0</v>
      </c>
      <c r="AI23" s="282">
        <f t="shared" si="2"/>
        <v>0</v>
      </c>
      <c r="AJ23" s="283">
        <f t="shared" si="2"/>
        <v>0</v>
      </c>
    </row>
    <row r="24" spans="2:36" s="7" customFormat="1" ht="14.85" customHeight="1">
      <c r="B24" s="15"/>
      <c r="C24" s="10"/>
      <c r="D24" s="10"/>
      <c r="E24" s="10"/>
      <c r="F24" s="10" t="s">
        <v>232</v>
      </c>
      <c r="G24" s="10"/>
      <c r="H24" s="10"/>
      <c r="I24" s="9"/>
      <c r="J24" s="9"/>
      <c r="K24" s="9"/>
      <c r="L24" s="9"/>
      <c r="M24" s="9"/>
      <c r="N24" s="388">
        <f>'単体BS 按分用'!N24/1000000</f>
        <v>0</v>
      </c>
      <c r="O24" s="493"/>
      <c r="P24" s="281">
        <f t="shared" si="1"/>
        <v>0</v>
      </c>
      <c r="Q24" s="282">
        <f t="shared" si="1"/>
        <v>0</v>
      </c>
      <c r="R24" s="282">
        <f t="shared" si="1"/>
        <v>0</v>
      </c>
      <c r="S24" s="283">
        <f t="shared" si="1"/>
        <v>0</v>
      </c>
      <c r="T24" s="392" t="s">
        <v>30</v>
      </c>
      <c r="U24" s="393"/>
      <c r="V24" s="393"/>
      <c r="W24" s="393"/>
      <c r="X24" s="393"/>
      <c r="Y24" s="393"/>
      <c r="Z24" s="393"/>
      <c r="AA24" s="393"/>
      <c r="AB24" s="393"/>
      <c r="AC24" s="393"/>
      <c r="AD24" s="498"/>
      <c r="AE24" s="394">
        <f>'単体BS 按分用'!AE24/1000000</f>
        <v>1.9617340000000001</v>
      </c>
      <c r="AF24" s="395"/>
      <c r="AG24" s="287">
        <f t="shared" si="2"/>
        <v>0</v>
      </c>
      <c r="AH24" s="288">
        <f t="shared" si="2"/>
        <v>0</v>
      </c>
      <c r="AI24" s="288">
        <f t="shared" si="2"/>
        <v>0</v>
      </c>
      <c r="AJ24" s="289">
        <f t="shared" si="2"/>
        <v>0</v>
      </c>
    </row>
    <row r="25" spans="2:36" s="7" customFormat="1" ht="14.85" customHeight="1">
      <c r="B25" s="15"/>
      <c r="C25" s="10"/>
      <c r="D25" s="10"/>
      <c r="E25" s="10"/>
      <c r="F25" s="10" t="s">
        <v>31</v>
      </c>
      <c r="G25" s="10"/>
      <c r="H25" s="10"/>
      <c r="I25" s="9"/>
      <c r="J25" s="9"/>
      <c r="K25" s="9"/>
      <c r="L25" s="9"/>
      <c r="M25" s="9"/>
      <c r="N25" s="388">
        <f>'単体BS 按分用'!N25/1000000</f>
        <v>0</v>
      </c>
      <c r="O25" s="493"/>
      <c r="P25" s="281">
        <f t="shared" si="1"/>
        <v>0</v>
      </c>
      <c r="Q25" s="282">
        <f t="shared" si="1"/>
        <v>0</v>
      </c>
      <c r="R25" s="282">
        <f t="shared" si="1"/>
        <v>0</v>
      </c>
      <c r="S25" s="283">
        <f t="shared" si="1"/>
        <v>0</v>
      </c>
      <c r="T25" s="313" t="s">
        <v>32</v>
      </c>
      <c r="U25" s="22"/>
      <c r="V25" s="22"/>
      <c r="W25" s="22"/>
      <c r="X25" s="22"/>
      <c r="Y25" s="22"/>
      <c r="Z25" s="22"/>
      <c r="AA25" s="22"/>
      <c r="AB25" s="22"/>
      <c r="AC25" s="22"/>
      <c r="AD25" s="317"/>
      <c r="AE25" s="388"/>
      <c r="AF25" s="389"/>
      <c r="AG25" s="281"/>
      <c r="AH25" s="282"/>
      <c r="AI25" s="282"/>
      <c r="AJ25" s="283"/>
    </row>
    <row r="26" spans="2:36" s="7" customFormat="1" ht="14.85" customHeight="1">
      <c r="B26" s="15"/>
      <c r="C26" s="10"/>
      <c r="D26" s="10"/>
      <c r="E26" s="10"/>
      <c r="F26" s="10" t="s">
        <v>33</v>
      </c>
      <c r="G26" s="10"/>
      <c r="H26" s="10"/>
      <c r="I26" s="9"/>
      <c r="J26" s="9"/>
      <c r="K26" s="9"/>
      <c r="L26" s="9"/>
      <c r="M26" s="9"/>
      <c r="N26" s="388">
        <f>'単体BS 按分用'!N26/1000000</f>
        <v>0</v>
      </c>
      <c r="O26" s="493"/>
      <c r="P26" s="281">
        <f t="shared" si="1"/>
        <v>0</v>
      </c>
      <c r="Q26" s="282">
        <f t="shared" si="1"/>
        <v>0</v>
      </c>
      <c r="R26" s="282">
        <f t="shared" si="1"/>
        <v>0</v>
      </c>
      <c r="S26" s="283">
        <f t="shared" si="1"/>
        <v>0</v>
      </c>
      <c r="T26" s="313"/>
      <c r="U26" s="16" t="s">
        <v>34</v>
      </c>
      <c r="V26" s="23"/>
      <c r="W26" s="23"/>
      <c r="X26" s="23"/>
      <c r="Y26" s="23"/>
      <c r="Z26" s="24"/>
      <c r="AA26" s="24"/>
      <c r="AB26" s="24"/>
      <c r="AC26" s="24"/>
      <c r="AD26" s="318"/>
      <c r="AE26" s="388">
        <f>'単体BS 按分用'!AE26/1000000</f>
        <v>18.743359999999999</v>
      </c>
      <c r="AF26" s="389"/>
      <c r="AG26" s="281">
        <f t="shared" ref="AG26:AJ27" si="3">$AE26*AG$7</f>
        <v>0</v>
      </c>
      <c r="AH26" s="282">
        <f t="shared" si="3"/>
        <v>0</v>
      </c>
      <c r="AI26" s="282">
        <f t="shared" si="3"/>
        <v>0</v>
      </c>
      <c r="AJ26" s="283">
        <f t="shared" si="3"/>
        <v>0</v>
      </c>
    </row>
    <row r="27" spans="2:36" s="7" customFormat="1" ht="14.85" customHeight="1">
      <c r="B27" s="15"/>
      <c r="C27" s="10"/>
      <c r="D27" s="10"/>
      <c r="E27" s="10" t="s">
        <v>35</v>
      </c>
      <c r="F27" s="10"/>
      <c r="G27" s="10"/>
      <c r="H27" s="10"/>
      <c r="I27" s="9"/>
      <c r="J27" s="9"/>
      <c r="K27" s="9"/>
      <c r="L27" s="9"/>
      <c r="M27" s="9"/>
      <c r="N27" s="388">
        <f>'単体BS 按分用'!N27/1000000</f>
        <v>0</v>
      </c>
      <c r="O27" s="493"/>
      <c r="P27" s="281">
        <f t="shared" si="1"/>
        <v>0</v>
      </c>
      <c r="Q27" s="282">
        <f t="shared" si="1"/>
        <v>0</v>
      </c>
      <c r="R27" s="282">
        <f t="shared" si="1"/>
        <v>0</v>
      </c>
      <c r="S27" s="283">
        <f t="shared" si="1"/>
        <v>0</v>
      </c>
      <c r="T27" s="313"/>
      <c r="U27" s="14" t="s">
        <v>36</v>
      </c>
      <c r="V27" s="23"/>
      <c r="W27" s="23"/>
      <c r="X27" s="23"/>
      <c r="Y27" s="23"/>
      <c r="Z27" s="24"/>
      <c r="AA27" s="24"/>
      <c r="AB27" s="24"/>
      <c r="AC27" s="24"/>
      <c r="AD27" s="318"/>
      <c r="AE27" s="388">
        <f>'単体BS 按分用'!AE27/1000000</f>
        <v>-1.338139</v>
      </c>
      <c r="AF27" s="389"/>
      <c r="AG27" s="281">
        <f t="shared" si="3"/>
        <v>0</v>
      </c>
      <c r="AH27" s="282">
        <f t="shared" si="3"/>
        <v>0</v>
      </c>
      <c r="AI27" s="282">
        <f t="shared" si="3"/>
        <v>0</v>
      </c>
      <c r="AJ27" s="283">
        <f t="shared" si="3"/>
        <v>0</v>
      </c>
    </row>
    <row r="28" spans="2:36" s="7" customFormat="1" ht="14.85" customHeight="1">
      <c r="B28" s="15"/>
      <c r="C28" s="10"/>
      <c r="D28" s="10"/>
      <c r="E28" s="10"/>
      <c r="F28" s="10" t="s">
        <v>37</v>
      </c>
      <c r="G28" s="10"/>
      <c r="H28" s="10"/>
      <c r="I28" s="9"/>
      <c r="J28" s="9"/>
      <c r="K28" s="9"/>
      <c r="L28" s="9"/>
      <c r="M28" s="9"/>
      <c r="N28" s="388">
        <f>'単体BS 按分用'!N28/1000000</f>
        <v>0</v>
      </c>
      <c r="O28" s="493"/>
      <c r="P28" s="281">
        <f t="shared" si="1"/>
        <v>0</v>
      </c>
      <c r="Q28" s="282">
        <f t="shared" si="1"/>
        <v>0</v>
      </c>
      <c r="R28" s="282">
        <f t="shared" si="1"/>
        <v>0</v>
      </c>
      <c r="S28" s="283">
        <f t="shared" si="1"/>
        <v>0</v>
      </c>
      <c r="T28" s="213"/>
      <c r="U28" s="14"/>
      <c r="V28" s="14"/>
      <c r="W28" s="14"/>
      <c r="X28" s="14"/>
      <c r="Y28" s="14"/>
      <c r="Z28" s="14"/>
      <c r="AA28" s="14"/>
      <c r="AB28" s="14"/>
      <c r="AC28" s="14"/>
      <c r="AD28" s="214"/>
      <c r="AE28" s="388"/>
      <c r="AF28" s="389"/>
      <c r="AG28" s="281"/>
      <c r="AH28" s="282"/>
      <c r="AI28" s="282"/>
      <c r="AJ28" s="283"/>
    </row>
    <row r="29" spans="2:36" s="7" customFormat="1" ht="14.85" customHeight="1">
      <c r="B29" s="15"/>
      <c r="C29" s="10"/>
      <c r="D29" s="10"/>
      <c r="E29" s="10"/>
      <c r="F29" s="10" t="s">
        <v>16</v>
      </c>
      <c r="G29" s="10"/>
      <c r="H29" s="10"/>
      <c r="I29" s="9"/>
      <c r="J29" s="9"/>
      <c r="K29" s="9"/>
      <c r="L29" s="9"/>
      <c r="M29" s="9"/>
      <c r="N29" s="388">
        <f>'単体BS 按分用'!N29/1000000</f>
        <v>0</v>
      </c>
      <c r="O29" s="493"/>
      <c r="P29" s="281">
        <f t="shared" ref="P29:S48" si="4">$N29*P$7</f>
        <v>0</v>
      </c>
      <c r="Q29" s="282">
        <f t="shared" si="4"/>
        <v>0</v>
      </c>
      <c r="R29" s="282">
        <f t="shared" si="4"/>
        <v>0</v>
      </c>
      <c r="S29" s="283">
        <f t="shared" si="4"/>
        <v>0</v>
      </c>
      <c r="T29" s="213"/>
      <c r="U29" s="14"/>
      <c r="V29" s="14"/>
      <c r="W29" s="14"/>
      <c r="X29" s="14"/>
      <c r="Y29" s="14"/>
      <c r="Z29" s="14"/>
      <c r="AA29" s="14"/>
      <c r="AB29" s="14"/>
      <c r="AC29" s="14"/>
      <c r="AD29" s="214"/>
      <c r="AE29" s="388"/>
      <c r="AF29" s="389"/>
      <c r="AG29" s="281"/>
      <c r="AH29" s="282"/>
      <c r="AI29" s="282"/>
      <c r="AJ29" s="283"/>
    </row>
    <row r="30" spans="2:36" s="7" customFormat="1" ht="14.85" customHeight="1">
      <c r="B30" s="15"/>
      <c r="C30" s="10"/>
      <c r="D30" s="10"/>
      <c r="E30" s="10"/>
      <c r="F30" s="10" t="s">
        <v>18</v>
      </c>
      <c r="G30" s="10"/>
      <c r="H30" s="10"/>
      <c r="I30" s="9"/>
      <c r="J30" s="9"/>
      <c r="K30" s="9"/>
      <c r="L30" s="9"/>
      <c r="M30" s="9"/>
      <c r="N30" s="388">
        <f>'単体BS 按分用'!N30/1000000</f>
        <v>0</v>
      </c>
      <c r="O30" s="493"/>
      <c r="P30" s="281">
        <f t="shared" si="4"/>
        <v>0</v>
      </c>
      <c r="Q30" s="282">
        <f t="shared" si="4"/>
        <v>0</v>
      </c>
      <c r="R30" s="282">
        <f t="shared" si="4"/>
        <v>0</v>
      </c>
      <c r="S30" s="283">
        <f t="shared" si="4"/>
        <v>0</v>
      </c>
      <c r="T30" s="213"/>
      <c r="U30" s="14"/>
      <c r="V30" s="14"/>
      <c r="W30" s="14"/>
      <c r="X30" s="14"/>
      <c r="Y30" s="14"/>
      <c r="Z30" s="14"/>
      <c r="AA30" s="14"/>
      <c r="AB30" s="14"/>
      <c r="AC30" s="14"/>
      <c r="AD30" s="214"/>
      <c r="AE30" s="388"/>
      <c r="AF30" s="389"/>
      <c r="AG30" s="281"/>
      <c r="AH30" s="282"/>
      <c r="AI30" s="282"/>
      <c r="AJ30" s="283"/>
    </row>
    <row r="31" spans="2:36" s="7" customFormat="1" ht="14.85" customHeight="1">
      <c r="B31" s="15"/>
      <c r="C31" s="10"/>
      <c r="D31" s="10"/>
      <c r="E31" s="10"/>
      <c r="F31" s="10" t="s">
        <v>38</v>
      </c>
      <c r="G31" s="10"/>
      <c r="H31" s="10"/>
      <c r="I31" s="9"/>
      <c r="J31" s="9"/>
      <c r="K31" s="9"/>
      <c r="L31" s="9"/>
      <c r="M31" s="9"/>
      <c r="N31" s="388">
        <f>'単体BS 按分用'!N31/1000000</f>
        <v>0</v>
      </c>
      <c r="O31" s="493"/>
      <c r="P31" s="281">
        <f t="shared" si="4"/>
        <v>0</v>
      </c>
      <c r="Q31" s="282">
        <f t="shared" si="4"/>
        <v>0</v>
      </c>
      <c r="R31" s="282">
        <f t="shared" si="4"/>
        <v>0</v>
      </c>
      <c r="S31" s="283">
        <f t="shared" si="4"/>
        <v>0</v>
      </c>
      <c r="T31" s="213"/>
      <c r="U31" s="14"/>
      <c r="V31" s="14"/>
      <c r="W31" s="14"/>
      <c r="X31" s="14"/>
      <c r="Y31" s="14"/>
      <c r="Z31" s="14"/>
      <c r="AA31" s="14"/>
      <c r="AB31" s="14"/>
      <c r="AC31" s="14"/>
      <c r="AD31" s="214"/>
      <c r="AE31" s="388"/>
      <c r="AF31" s="389"/>
      <c r="AG31" s="281"/>
      <c r="AH31" s="282"/>
      <c r="AI31" s="282"/>
      <c r="AJ31" s="283"/>
    </row>
    <row r="32" spans="2:36" s="7" customFormat="1" ht="14.85" customHeight="1">
      <c r="B32" s="15"/>
      <c r="C32" s="10"/>
      <c r="D32" s="10"/>
      <c r="E32" s="10"/>
      <c r="F32" s="10" t="s">
        <v>21</v>
      </c>
      <c r="G32" s="10"/>
      <c r="H32" s="10"/>
      <c r="I32" s="9"/>
      <c r="J32" s="9"/>
      <c r="K32" s="9"/>
      <c r="L32" s="9"/>
      <c r="M32" s="9"/>
      <c r="N32" s="388">
        <f>'単体BS 按分用'!N32/1000000</f>
        <v>0</v>
      </c>
      <c r="O32" s="493"/>
      <c r="P32" s="281">
        <f t="shared" si="4"/>
        <v>0</v>
      </c>
      <c r="Q32" s="282">
        <f t="shared" si="4"/>
        <v>0</v>
      </c>
      <c r="R32" s="282">
        <f t="shared" si="4"/>
        <v>0</v>
      </c>
      <c r="S32" s="283">
        <f t="shared" si="4"/>
        <v>0</v>
      </c>
      <c r="T32" s="213"/>
      <c r="U32" s="14"/>
      <c r="V32" s="14"/>
      <c r="W32" s="14"/>
      <c r="X32" s="14"/>
      <c r="Y32" s="14"/>
      <c r="Z32" s="14"/>
      <c r="AA32" s="14"/>
      <c r="AB32" s="14"/>
      <c r="AC32" s="14"/>
      <c r="AD32" s="214"/>
      <c r="AE32" s="388"/>
      <c r="AF32" s="389"/>
      <c r="AG32" s="281"/>
      <c r="AH32" s="282"/>
      <c r="AI32" s="282"/>
      <c r="AJ32" s="283"/>
    </row>
    <row r="33" spans="2:36" s="7" customFormat="1" ht="14.85" customHeight="1">
      <c r="B33" s="15"/>
      <c r="C33" s="10"/>
      <c r="D33" s="10"/>
      <c r="E33" s="10"/>
      <c r="F33" s="10" t="s">
        <v>39</v>
      </c>
      <c r="G33" s="10"/>
      <c r="H33" s="10"/>
      <c r="I33" s="9"/>
      <c r="J33" s="9"/>
      <c r="K33" s="9"/>
      <c r="L33" s="9"/>
      <c r="M33" s="9"/>
      <c r="N33" s="388">
        <f>'単体BS 按分用'!N33/1000000</f>
        <v>0</v>
      </c>
      <c r="O33" s="493"/>
      <c r="P33" s="281">
        <f t="shared" si="4"/>
        <v>0</v>
      </c>
      <c r="Q33" s="282">
        <f t="shared" si="4"/>
        <v>0</v>
      </c>
      <c r="R33" s="282">
        <f t="shared" si="4"/>
        <v>0</v>
      </c>
      <c r="S33" s="283">
        <f t="shared" si="4"/>
        <v>0</v>
      </c>
      <c r="T33" s="213"/>
      <c r="U33" s="14"/>
      <c r="V33" s="14"/>
      <c r="W33" s="14"/>
      <c r="X33" s="14"/>
      <c r="Y33" s="14"/>
      <c r="Z33" s="14"/>
      <c r="AA33" s="14"/>
      <c r="AB33" s="14"/>
      <c r="AC33" s="14"/>
      <c r="AD33" s="214"/>
      <c r="AE33" s="388"/>
      <c r="AF33" s="389"/>
      <c r="AG33" s="281"/>
      <c r="AH33" s="282"/>
      <c r="AI33" s="282"/>
      <c r="AJ33" s="283"/>
    </row>
    <row r="34" spans="2:36" s="7" customFormat="1" ht="14.85" customHeight="1">
      <c r="B34" s="15"/>
      <c r="C34" s="10"/>
      <c r="D34" s="10"/>
      <c r="E34" s="10"/>
      <c r="F34" s="10" t="s">
        <v>31</v>
      </c>
      <c r="G34" s="10"/>
      <c r="H34" s="10"/>
      <c r="I34" s="9"/>
      <c r="J34" s="9"/>
      <c r="K34" s="9"/>
      <c r="L34" s="9"/>
      <c r="M34" s="9"/>
      <c r="N34" s="388">
        <f>'単体BS 按分用'!N34/1000000</f>
        <v>0</v>
      </c>
      <c r="O34" s="493"/>
      <c r="P34" s="281">
        <f t="shared" si="4"/>
        <v>0</v>
      </c>
      <c r="Q34" s="282">
        <f t="shared" si="4"/>
        <v>0</v>
      </c>
      <c r="R34" s="282">
        <f t="shared" si="4"/>
        <v>0</v>
      </c>
      <c r="S34" s="283">
        <f t="shared" si="4"/>
        <v>0</v>
      </c>
      <c r="T34" s="213"/>
      <c r="U34" s="14"/>
      <c r="V34" s="14"/>
      <c r="W34" s="14"/>
      <c r="X34" s="14"/>
      <c r="Y34" s="14"/>
      <c r="Z34" s="14"/>
      <c r="AA34" s="14"/>
      <c r="AB34" s="14"/>
      <c r="AC34" s="14"/>
      <c r="AD34" s="214"/>
      <c r="AE34" s="388"/>
      <c r="AF34" s="389"/>
      <c r="AG34" s="281"/>
      <c r="AH34" s="282"/>
      <c r="AI34" s="282"/>
      <c r="AJ34" s="283"/>
    </row>
    <row r="35" spans="2:36" s="7" customFormat="1" ht="14.85" customHeight="1">
      <c r="B35" s="15"/>
      <c r="C35" s="10"/>
      <c r="D35" s="10"/>
      <c r="E35" s="10"/>
      <c r="F35" s="10" t="s">
        <v>33</v>
      </c>
      <c r="G35" s="10"/>
      <c r="H35" s="10"/>
      <c r="I35" s="9"/>
      <c r="J35" s="9"/>
      <c r="K35" s="9"/>
      <c r="L35" s="9"/>
      <c r="M35" s="9"/>
      <c r="N35" s="388">
        <f>'単体BS 按分用'!N35/1000000</f>
        <v>0</v>
      </c>
      <c r="O35" s="493"/>
      <c r="P35" s="281">
        <f t="shared" si="4"/>
        <v>0</v>
      </c>
      <c r="Q35" s="282">
        <f t="shared" si="4"/>
        <v>0</v>
      </c>
      <c r="R35" s="282">
        <f t="shared" si="4"/>
        <v>0</v>
      </c>
      <c r="S35" s="283">
        <f t="shared" si="4"/>
        <v>0</v>
      </c>
      <c r="T35" s="213"/>
      <c r="U35" s="14"/>
      <c r="V35" s="14"/>
      <c r="W35" s="14"/>
      <c r="X35" s="14"/>
      <c r="Y35" s="14"/>
      <c r="Z35" s="14"/>
      <c r="AA35" s="14"/>
      <c r="AB35" s="14"/>
      <c r="AC35" s="14"/>
      <c r="AD35" s="214"/>
      <c r="AE35" s="388"/>
      <c r="AF35" s="389"/>
      <c r="AG35" s="281"/>
      <c r="AH35" s="282"/>
      <c r="AI35" s="282"/>
      <c r="AJ35" s="283"/>
    </row>
    <row r="36" spans="2:36" s="7" customFormat="1" ht="14.85" customHeight="1">
      <c r="B36" s="15"/>
      <c r="C36" s="10"/>
      <c r="D36" s="10"/>
      <c r="E36" s="10" t="s">
        <v>40</v>
      </c>
      <c r="F36" s="26"/>
      <c r="G36" s="26"/>
      <c r="H36" s="26"/>
      <c r="I36" s="27"/>
      <c r="J36" s="27"/>
      <c r="K36" s="27"/>
      <c r="L36" s="27"/>
      <c r="M36" s="27"/>
      <c r="N36" s="388">
        <f>'単体BS 按分用'!N36/1000000</f>
        <v>25.353000000000002</v>
      </c>
      <c r="O36" s="493"/>
      <c r="P36" s="281">
        <f t="shared" si="4"/>
        <v>0</v>
      </c>
      <c r="Q36" s="282">
        <f t="shared" si="4"/>
        <v>0</v>
      </c>
      <c r="R36" s="282">
        <f t="shared" si="4"/>
        <v>0</v>
      </c>
      <c r="S36" s="283">
        <f t="shared" si="4"/>
        <v>0</v>
      </c>
      <c r="T36" s="213"/>
      <c r="U36" s="14"/>
      <c r="V36" s="14"/>
      <c r="W36" s="14"/>
      <c r="X36" s="14"/>
      <c r="Y36" s="14"/>
      <c r="Z36" s="14"/>
      <c r="AA36" s="14"/>
      <c r="AB36" s="14"/>
      <c r="AC36" s="14"/>
      <c r="AD36" s="214"/>
      <c r="AE36" s="388"/>
      <c r="AF36" s="389"/>
      <c r="AG36" s="281"/>
      <c r="AH36" s="282"/>
      <c r="AI36" s="282"/>
      <c r="AJ36" s="283"/>
    </row>
    <row r="37" spans="2:36" s="7" customFormat="1" ht="14.85" customHeight="1">
      <c r="B37" s="15"/>
      <c r="C37" s="10"/>
      <c r="D37" s="10"/>
      <c r="E37" s="10" t="s">
        <v>41</v>
      </c>
      <c r="F37" s="26"/>
      <c r="G37" s="26"/>
      <c r="H37" s="26"/>
      <c r="I37" s="27"/>
      <c r="J37" s="27"/>
      <c r="K37" s="27"/>
      <c r="L37" s="27"/>
      <c r="M37" s="27"/>
      <c r="N37" s="388">
        <f>'単体BS 按分用'!N37/1000000</f>
        <v>-24.704992000000001</v>
      </c>
      <c r="O37" s="493"/>
      <c r="P37" s="281">
        <f t="shared" si="4"/>
        <v>0</v>
      </c>
      <c r="Q37" s="282">
        <f t="shared" si="4"/>
        <v>0</v>
      </c>
      <c r="R37" s="282">
        <f t="shared" si="4"/>
        <v>0</v>
      </c>
      <c r="S37" s="283">
        <f t="shared" si="4"/>
        <v>0</v>
      </c>
      <c r="T37" s="213"/>
      <c r="U37" s="14"/>
      <c r="V37" s="14"/>
      <c r="W37" s="14"/>
      <c r="X37" s="14"/>
      <c r="Y37" s="14"/>
      <c r="Z37" s="14"/>
      <c r="AA37" s="14"/>
      <c r="AB37" s="14"/>
      <c r="AC37" s="14"/>
      <c r="AD37" s="214"/>
      <c r="AE37" s="388"/>
      <c r="AF37" s="389"/>
      <c r="AG37" s="281"/>
      <c r="AH37" s="282"/>
      <c r="AI37" s="282"/>
      <c r="AJ37" s="283"/>
    </row>
    <row r="38" spans="2:36" s="7" customFormat="1" ht="14.85" customHeight="1">
      <c r="B38" s="15"/>
      <c r="C38" s="10"/>
      <c r="D38" s="10" t="s">
        <v>42</v>
      </c>
      <c r="E38" s="10"/>
      <c r="F38" s="26"/>
      <c r="G38" s="26"/>
      <c r="H38" s="26"/>
      <c r="I38" s="27"/>
      <c r="J38" s="27"/>
      <c r="K38" s="27"/>
      <c r="L38" s="27"/>
      <c r="M38" s="27"/>
      <c r="N38" s="388">
        <f>'単体BS 按分用'!N38/1000000</f>
        <v>0</v>
      </c>
      <c r="O38" s="493"/>
      <c r="P38" s="281">
        <f t="shared" si="4"/>
        <v>0</v>
      </c>
      <c r="Q38" s="282">
        <f t="shared" si="4"/>
        <v>0</v>
      </c>
      <c r="R38" s="282">
        <f t="shared" si="4"/>
        <v>0</v>
      </c>
      <c r="S38" s="283">
        <f t="shared" si="4"/>
        <v>0</v>
      </c>
      <c r="T38" s="213"/>
      <c r="U38" s="14"/>
      <c r="V38" s="14"/>
      <c r="W38" s="14"/>
      <c r="X38" s="14"/>
      <c r="Y38" s="14"/>
      <c r="Z38" s="14"/>
      <c r="AA38" s="14"/>
      <c r="AB38" s="14"/>
      <c r="AC38" s="14"/>
      <c r="AD38" s="214"/>
      <c r="AE38" s="388"/>
      <c r="AF38" s="389"/>
      <c r="AG38" s="281"/>
      <c r="AH38" s="282"/>
      <c r="AI38" s="282"/>
      <c r="AJ38" s="283"/>
    </row>
    <row r="39" spans="2:36" s="7" customFormat="1" ht="14.85" customHeight="1">
      <c r="B39" s="15"/>
      <c r="C39" s="10"/>
      <c r="D39" s="10"/>
      <c r="E39" s="10" t="s">
        <v>43</v>
      </c>
      <c r="F39" s="10"/>
      <c r="G39" s="10"/>
      <c r="H39" s="10"/>
      <c r="I39" s="9"/>
      <c r="J39" s="9"/>
      <c r="K39" s="9"/>
      <c r="L39" s="9"/>
      <c r="M39" s="9"/>
      <c r="N39" s="388">
        <f>'単体BS 按分用'!N39/1000000</f>
        <v>0</v>
      </c>
      <c r="O39" s="493"/>
      <c r="P39" s="281">
        <f t="shared" si="4"/>
        <v>0</v>
      </c>
      <c r="Q39" s="282">
        <f t="shared" si="4"/>
        <v>0</v>
      </c>
      <c r="R39" s="282">
        <f t="shared" si="4"/>
        <v>0</v>
      </c>
      <c r="S39" s="283">
        <f t="shared" si="4"/>
        <v>0</v>
      </c>
      <c r="T39" s="213"/>
      <c r="U39" s="14"/>
      <c r="V39" s="14"/>
      <c r="W39" s="14"/>
      <c r="X39" s="14"/>
      <c r="Y39" s="14"/>
      <c r="Z39" s="14"/>
      <c r="AA39" s="14"/>
      <c r="AB39" s="14"/>
      <c r="AC39" s="14"/>
      <c r="AD39" s="214"/>
      <c r="AE39" s="388"/>
      <c r="AF39" s="389"/>
      <c r="AG39" s="281"/>
      <c r="AH39" s="282"/>
      <c r="AI39" s="282"/>
      <c r="AJ39" s="283"/>
    </row>
    <row r="40" spans="2:36" s="7" customFormat="1" ht="14.85" customHeight="1">
      <c r="B40" s="15"/>
      <c r="C40" s="10"/>
      <c r="D40" s="10"/>
      <c r="E40" s="10" t="s">
        <v>180</v>
      </c>
      <c r="F40" s="10"/>
      <c r="G40" s="10"/>
      <c r="H40" s="10"/>
      <c r="I40" s="9"/>
      <c r="J40" s="9"/>
      <c r="K40" s="9"/>
      <c r="L40" s="9"/>
      <c r="M40" s="9"/>
      <c r="N40" s="388">
        <f>'単体BS 按分用'!N40/1000000</f>
        <v>0</v>
      </c>
      <c r="O40" s="493"/>
      <c r="P40" s="281">
        <f t="shared" si="4"/>
        <v>0</v>
      </c>
      <c r="Q40" s="282">
        <f t="shared" si="4"/>
        <v>0</v>
      </c>
      <c r="R40" s="282">
        <f t="shared" si="4"/>
        <v>0</v>
      </c>
      <c r="S40" s="283">
        <f t="shared" si="4"/>
        <v>0</v>
      </c>
      <c r="T40" s="213"/>
      <c r="U40" s="14"/>
      <c r="V40" s="14"/>
      <c r="W40" s="14"/>
      <c r="X40" s="14"/>
      <c r="Y40" s="14"/>
      <c r="Z40" s="14"/>
      <c r="AA40" s="14"/>
      <c r="AB40" s="14"/>
      <c r="AC40" s="14"/>
      <c r="AD40" s="214"/>
      <c r="AE40" s="388"/>
      <c r="AF40" s="389"/>
      <c r="AG40" s="281"/>
      <c r="AH40" s="282"/>
      <c r="AI40" s="282"/>
      <c r="AJ40" s="283"/>
    </row>
    <row r="41" spans="2:36" s="7" customFormat="1" ht="14.85" customHeight="1">
      <c r="B41" s="15"/>
      <c r="C41" s="10"/>
      <c r="D41" s="10" t="s">
        <v>44</v>
      </c>
      <c r="E41" s="10"/>
      <c r="F41" s="10"/>
      <c r="G41" s="10"/>
      <c r="H41" s="10"/>
      <c r="I41" s="10"/>
      <c r="J41" s="9"/>
      <c r="K41" s="9"/>
      <c r="L41" s="9"/>
      <c r="M41" s="9"/>
      <c r="N41" s="388">
        <f>'単体BS 按分用'!N41/1000000</f>
        <v>3.7488549999999998</v>
      </c>
      <c r="O41" s="493"/>
      <c r="P41" s="281">
        <f t="shared" si="4"/>
        <v>0</v>
      </c>
      <c r="Q41" s="282">
        <f t="shared" si="4"/>
        <v>0</v>
      </c>
      <c r="R41" s="282">
        <f t="shared" si="4"/>
        <v>0</v>
      </c>
      <c r="S41" s="283">
        <f t="shared" si="4"/>
        <v>0</v>
      </c>
      <c r="T41" s="213"/>
      <c r="U41" s="14"/>
      <c r="V41" s="14"/>
      <c r="W41" s="14"/>
      <c r="X41" s="14"/>
      <c r="Y41" s="14"/>
      <c r="Z41" s="14"/>
      <c r="AA41" s="14"/>
      <c r="AB41" s="14"/>
      <c r="AC41" s="14"/>
      <c r="AD41" s="214"/>
      <c r="AE41" s="388"/>
      <c r="AF41" s="389"/>
      <c r="AG41" s="281"/>
      <c r="AH41" s="282"/>
      <c r="AI41" s="282"/>
      <c r="AJ41" s="283"/>
    </row>
    <row r="42" spans="2:36" s="7" customFormat="1" ht="14.85" customHeight="1">
      <c r="B42" s="15"/>
      <c r="C42" s="10"/>
      <c r="D42" s="10"/>
      <c r="E42" s="10" t="s">
        <v>45</v>
      </c>
      <c r="F42" s="10"/>
      <c r="G42" s="10"/>
      <c r="H42" s="10"/>
      <c r="I42" s="10"/>
      <c r="J42" s="9"/>
      <c r="K42" s="9"/>
      <c r="L42" s="9"/>
      <c r="M42" s="9"/>
      <c r="N42" s="388">
        <f>'単体BS 按分用'!N42/1000000</f>
        <v>0</v>
      </c>
      <c r="O42" s="493"/>
      <c r="P42" s="281">
        <f t="shared" si="4"/>
        <v>0</v>
      </c>
      <c r="Q42" s="282">
        <f t="shared" si="4"/>
        <v>0</v>
      </c>
      <c r="R42" s="282">
        <f t="shared" si="4"/>
        <v>0</v>
      </c>
      <c r="S42" s="283">
        <f t="shared" si="4"/>
        <v>0</v>
      </c>
      <c r="T42" s="213"/>
      <c r="U42" s="14"/>
      <c r="V42" s="14"/>
      <c r="W42" s="14"/>
      <c r="X42" s="14"/>
      <c r="Y42" s="14"/>
      <c r="Z42" s="14"/>
      <c r="AA42" s="14"/>
      <c r="AB42" s="14"/>
      <c r="AC42" s="14"/>
      <c r="AD42" s="214"/>
      <c r="AE42" s="388"/>
      <c r="AF42" s="389"/>
      <c r="AG42" s="281"/>
      <c r="AH42" s="282"/>
      <c r="AI42" s="282"/>
      <c r="AJ42" s="283"/>
    </row>
    <row r="43" spans="2:36" s="7" customFormat="1" ht="14.85" customHeight="1">
      <c r="B43" s="15"/>
      <c r="C43" s="10"/>
      <c r="D43" s="10"/>
      <c r="E43" s="10"/>
      <c r="F43" s="16" t="s">
        <v>46</v>
      </c>
      <c r="G43" s="10"/>
      <c r="H43" s="10"/>
      <c r="I43" s="10"/>
      <c r="J43" s="9"/>
      <c r="K43" s="9"/>
      <c r="L43" s="9"/>
      <c r="M43" s="9"/>
      <c r="N43" s="388">
        <f>'単体BS 按分用'!N43/1000000</f>
        <v>0</v>
      </c>
      <c r="O43" s="493"/>
      <c r="P43" s="281">
        <f t="shared" si="4"/>
        <v>0</v>
      </c>
      <c r="Q43" s="282">
        <f t="shared" si="4"/>
        <v>0</v>
      </c>
      <c r="R43" s="282">
        <f t="shared" si="4"/>
        <v>0</v>
      </c>
      <c r="S43" s="283">
        <f t="shared" si="4"/>
        <v>0</v>
      </c>
      <c r="T43" s="213"/>
      <c r="U43" s="14"/>
      <c r="V43" s="14"/>
      <c r="W43" s="14"/>
      <c r="X43" s="14"/>
      <c r="Y43" s="14"/>
      <c r="Z43" s="14"/>
      <c r="AA43" s="14"/>
      <c r="AB43" s="14"/>
      <c r="AC43" s="14"/>
      <c r="AD43" s="214"/>
      <c r="AE43" s="388"/>
      <c r="AF43" s="389"/>
      <c r="AG43" s="281"/>
      <c r="AH43" s="282"/>
      <c r="AI43" s="282"/>
      <c r="AJ43" s="283"/>
    </row>
    <row r="44" spans="2:36" s="7" customFormat="1" ht="14.85" customHeight="1">
      <c r="B44" s="15"/>
      <c r="C44" s="10"/>
      <c r="D44" s="10"/>
      <c r="E44" s="10"/>
      <c r="F44" s="16" t="s">
        <v>47</v>
      </c>
      <c r="G44" s="10"/>
      <c r="H44" s="10"/>
      <c r="I44" s="10"/>
      <c r="J44" s="9"/>
      <c r="K44" s="9"/>
      <c r="L44" s="9"/>
      <c r="M44" s="9"/>
      <c r="N44" s="388">
        <f>'単体BS 按分用'!N44/1000000</f>
        <v>0</v>
      </c>
      <c r="O44" s="493"/>
      <c r="P44" s="281">
        <f t="shared" si="4"/>
        <v>0</v>
      </c>
      <c r="Q44" s="282">
        <f t="shared" si="4"/>
        <v>0</v>
      </c>
      <c r="R44" s="282">
        <f t="shared" si="4"/>
        <v>0</v>
      </c>
      <c r="S44" s="283">
        <f t="shared" si="4"/>
        <v>0</v>
      </c>
      <c r="T44" s="213"/>
      <c r="U44" s="14"/>
      <c r="V44" s="14"/>
      <c r="W44" s="14"/>
      <c r="X44" s="14"/>
      <c r="Y44" s="14"/>
      <c r="Z44" s="14"/>
      <c r="AA44" s="14"/>
      <c r="AB44" s="14"/>
      <c r="AC44" s="14"/>
      <c r="AD44" s="214"/>
      <c r="AE44" s="388"/>
      <c r="AF44" s="389"/>
      <c r="AG44" s="281"/>
      <c r="AH44" s="282"/>
      <c r="AI44" s="282"/>
      <c r="AJ44" s="283"/>
    </row>
    <row r="45" spans="2:36" s="7" customFormat="1" ht="14.85" customHeight="1">
      <c r="B45" s="15"/>
      <c r="C45" s="10"/>
      <c r="D45" s="10"/>
      <c r="E45" s="10"/>
      <c r="F45" s="16" t="s">
        <v>17</v>
      </c>
      <c r="G45" s="10"/>
      <c r="H45" s="10"/>
      <c r="I45" s="10"/>
      <c r="J45" s="9"/>
      <c r="K45" s="9"/>
      <c r="L45" s="9"/>
      <c r="M45" s="9"/>
      <c r="N45" s="388">
        <f>'単体BS 按分用'!N45/1000000</f>
        <v>0</v>
      </c>
      <c r="O45" s="493"/>
      <c r="P45" s="281">
        <f t="shared" si="4"/>
        <v>0</v>
      </c>
      <c r="Q45" s="282">
        <f t="shared" si="4"/>
        <v>0</v>
      </c>
      <c r="R45" s="282">
        <f t="shared" si="4"/>
        <v>0</v>
      </c>
      <c r="S45" s="283">
        <f t="shared" si="4"/>
        <v>0</v>
      </c>
      <c r="T45" s="213"/>
      <c r="U45" s="14"/>
      <c r="V45" s="14"/>
      <c r="W45" s="14"/>
      <c r="X45" s="14"/>
      <c r="Y45" s="14"/>
      <c r="Z45" s="14"/>
      <c r="AA45" s="14"/>
      <c r="AB45" s="14"/>
      <c r="AC45" s="14"/>
      <c r="AD45" s="214"/>
      <c r="AE45" s="370"/>
      <c r="AF45" s="371"/>
      <c r="AG45" s="281"/>
      <c r="AH45" s="282"/>
      <c r="AI45" s="282"/>
      <c r="AJ45" s="283"/>
    </row>
    <row r="46" spans="2:36" s="7" customFormat="1" ht="14.85" customHeight="1">
      <c r="B46" s="15"/>
      <c r="C46" s="10"/>
      <c r="D46" s="10"/>
      <c r="E46" s="10" t="s">
        <v>237</v>
      </c>
      <c r="F46" s="10"/>
      <c r="G46" s="10"/>
      <c r="H46" s="10"/>
      <c r="I46" s="9"/>
      <c r="J46" s="9"/>
      <c r="K46" s="9"/>
      <c r="L46" s="9"/>
      <c r="M46" s="9"/>
      <c r="N46" s="388">
        <f>'単体BS 按分用'!N46/1000000</f>
        <v>0</v>
      </c>
      <c r="O46" s="493"/>
      <c r="P46" s="281">
        <f t="shared" si="4"/>
        <v>0</v>
      </c>
      <c r="Q46" s="282">
        <f t="shared" si="4"/>
        <v>0</v>
      </c>
      <c r="R46" s="282">
        <f t="shared" si="4"/>
        <v>0</v>
      </c>
      <c r="S46" s="283">
        <f t="shared" si="4"/>
        <v>0</v>
      </c>
      <c r="T46" s="213"/>
      <c r="U46" s="14"/>
      <c r="V46" s="14"/>
      <c r="W46" s="14"/>
      <c r="X46" s="14"/>
      <c r="Y46" s="14"/>
      <c r="Z46" s="14"/>
      <c r="AA46" s="14"/>
      <c r="AB46" s="14"/>
      <c r="AC46" s="14"/>
      <c r="AD46" s="214"/>
      <c r="AE46" s="370"/>
      <c r="AF46" s="371"/>
      <c r="AG46" s="281"/>
      <c r="AH46" s="282"/>
      <c r="AI46" s="282"/>
      <c r="AJ46" s="283"/>
    </row>
    <row r="47" spans="2:36" s="7" customFormat="1" ht="14.85" customHeight="1">
      <c r="B47" s="15"/>
      <c r="C47" s="10"/>
      <c r="D47" s="10"/>
      <c r="E47" s="10" t="s">
        <v>48</v>
      </c>
      <c r="F47" s="10"/>
      <c r="G47" s="10"/>
      <c r="H47" s="10"/>
      <c r="I47" s="9"/>
      <c r="J47" s="9"/>
      <c r="K47" s="9"/>
      <c r="L47" s="9"/>
      <c r="M47" s="9"/>
      <c r="N47" s="388">
        <f>'単体BS 按分用'!N47/1000000</f>
        <v>0</v>
      </c>
      <c r="O47" s="493"/>
      <c r="P47" s="281">
        <f t="shared" si="4"/>
        <v>0</v>
      </c>
      <c r="Q47" s="282">
        <f t="shared" si="4"/>
        <v>0</v>
      </c>
      <c r="R47" s="282">
        <f t="shared" si="4"/>
        <v>0</v>
      </c>
      <c r="S47" s="283">
        <f t="shared" si="4"/>
        <v>0</v>
      </c>
      <c r="T47" s="213"/>
      <c r="U47" s="14"/>
      <c r="V47" s="14"/>
      <c r="W47" s="14"/>
      <c r="X47" s="14"/>
      <c r="Y47" s="14"/>
      <c r="Z47" s="14"/>
      <c r="AA47" s="14"/>
      <c r="AB47" s="14"/>
      <c r="AC47" s="14"/>
      <c r="AD47" s="214"/>
      <c r="AE47" s="370"/>
      <c r="AF47" s="371"/>
      <c r="AG47" s="281"/>
      <c r="AH47" s="282"/>
      <c r="AI47" s="282"/>
      <c r="AJ47" s="283"/>
    </row>
    <row r="48" spans="2:36" s="7" customFormat="1" ht="14.85" customHeight="1">
      <c r="B48" s="15"/>
      <c r="C48" s="10"/>
      <c r="D48" s="10"/>
      <c r="E48" s="10" t="s">
        <v>49</v>
      </c>
      <c r="F48" s="10"/>
      <c r="G48" s="10"/>
      <c r="H48" s="10"/>
      <c r="I48" s="9"/>
      <c r="J48" s="9"/>
      <c r="K48" s="9"/>
      <c r="L48" s="9"/>
      <c r="M48" s="9"/>
      <c r="N48" s="388">
        <f>'単体BS 按分用'!N48/1000000</f>
        <v>0</v>
      </c>
      <c r="O48" s="493"/>
      <c r="P48" s="281">
        <f t="shared" si="4"/>
        <v>0</v>
      </c>
      <c r="Q48" s="282">
        <f t="shared" si="4"/>
        <v>0</v>
      </c>
      <c r="R48" s="282">
        <f t="shared" si="4"/>
        <v>0</v>
      </c>
      <c r="S48" s="283">
        <f t="shared" si="4"/>
        <v>0</v>
      </c>
      <c r="T48" s="213"/>
      <c r="U48" s="14"/>
      <c r="V48" s="14"/>
      <c r="W48" s="14"/>
      <c r="X48" s="14"/>
      <c r="Y48" s="14"/>
      <c r="Z48" s="14"/>
      <c r="AA48" s="14"/>
      <c r="AB48" s="14"/>
      <c r="AC48" s="14"/>
      <c r="AD48" s="214"/>
      <c r="AE48" s="388"/>
      <c r="AF48" s="389"/>
      <c r="AG48" s="281"/>
      <c r="AH48" s="282"/>
      <c r="AI48" s="282"/>
      <c r="AJ48" s="283"/>
    </row>
    <row r="49" spans="2:36" s="7" customFormat="1" ht="14.85" customHeight="1">
      <c r="B49" s="15"/>
      <c r="C49" s="10"/>
      <c r="D49" s="10"/>
      <c r="E49" s="10" t="s">
        <v>50</v>
      </c>
      <c r="F49" s="10"/>
      <c r="G49" s="10"/>
      <c r="H49" s="10"/>
      <c r="I49" s="9"/>
      <c r="J49" s="9"/>
      <c r="K49" s="9"/>
      <c r="L49" s="9"/>
      <c r="M49" s="9"/>
      <c r="N49" s="388">
        <f>'単体BS 按分用'!N49/1000000</f>
        <v>3.7488549999999998</v>
      </c>
      <c r="O49" s="493"/>
      <c r="P49" s="281">
        <f t="shared" ref="P49:S64" si="5">$N49*P$7</f>
        <v>0</v>
      </c>
      <c r="Q49" s="282">
        <f t="shared" si="5"/>
        <v>0</v>
      </c>
      <c r="R49" s="282">
        <f t="shared" si="5"/>
        <v>0</v>
      </c>
      <c r="S49" s="283">
        <f t="shared" si="5"/>
        <v>0</v>
      </c>
      <c r="T49" s="213"/>
      <c r="U49" s="14"/>
      <c r="V49" s="14"/>
      <c r="W49" s="14"/>
      <c r="X49" s="14"/>
      <c r="Y49" s="14"/>
      <c r="Z49" s="14"/>
      <c r="AA49" s="14"/>
      <c r="AB49" s="14"/>
      <c r="AC49" s="14"/>
      <c r="AD49" s="214"/>
      <c r="AE49" s="370"/>
      <c r="AF49" s="371"/>
      <c r="AG49" s="281"/>
      <c r="AH49" s="282"/>
      <c r="AI49" s="282"/>
      <c r="AJ49" s="283"/>
    </row>
    <row r="50" spans="2:36" s="7" customFormat="1" ht="14.85" customHeight="1">
      <c r="B50" s="15"/>
      <c r="C50" s="10"/>
      <c r="D50" s="10"/>
      <c r="E50" s="10"/>
      <c r="F50" s="16" t="s">
        <v>51</v>
      </c>
      <c r="G50" s="10"/>
      <c r="H50" s="10"/>
      <c r="I50" s="9"/>
      <c r="J50" s="9"/>
      <c r="K50" s="9"/>
      <c r="L50" s="9"/>
      <c r="M50" s="9"/>
      <c r="N50" s="388">
        <f>'単体BS 按分用'!N50/1000000</f>
        <v>0</v>
      </c>
      <c r="O50" s="493"/>
      <c r="P50" s="281">
        <f t="shared" si="5"/>
        <v>0</v>
      </c>
      <c r="Q50" s="282">
        <f t="shared" si="5"/>
        <v>0</v>
      </c>
      <c r="R50" s="282">
        <f t="shared" si="5"/>
        <v>0</v>
      </c>
      <c r="S50" s="283">
        <f t="shared" si="5"/>
        <v>0</v>
      </c>
      <c r="T50" s="213"/>
      <c r="U50" s="14"/>
      <c r="V50" s="14"/>
      <c r="W50" s="14"/>
      <c r="X50" s="14"/>
      <c r="Y50" s="14"/>
      <c r="Z50" s="14"/>
      <c r="AA50" s="14"/>
      <c r="AB50" s="14"/>
      <c r="AC50" s="14"/>
      <c r="AD50" s="214"/>
      <c r="AE50" s="388"/>
      <c r="AF50" s="389"/>
      <c r="AG50" s="281"/>
      <c r="AH50" s="282"/>
      <c r="AI50" s="282"/>
      <c r="AJ50" s="283"/>
    </row>
    <row r="51" spans="2:36" s="7" customFormat="1" ht="14.85" customHeight="1">
      <c r="B51" s="15"/>
      <c r="C51" s="9"/>
      <c r="D51" s="10"/>
      <c r="E51" s="10"/>
      <c r="F51" s="10" t="s">
        <v>39</v>
      </c>
      <c r="G51" s="10"/>
      <c r="H51" s="10"/>
      <c r="I51" s="9"/>
      <c r="J51" s="9"/>
      <c r="K51" s="9"/>
      <c r="L51" s="9"/>
      <c r="M51" s="9"/>
      <c r="N51" s="388">
        <f>'単体BS 按分用'!N51/1000000</f>
        <v>3.7488549999999998</v>
      </c>
      <c r="O51" s="493"/>
      <c r="P51" s="281">
        <f t="shared" si="5"/>
        <v>0</v>
      </c>
      <c r="Q51" s="282">
        <f t="shared" si="5"/>
        <v>0</v>
      </c>
      <c r="R51" s="282">
        <f t="shared" si="5"/>
        <v>0</v>
      </c>
      <c r="S51" s="283">
        <f t="shared" si="5"/>
        <v>0</v>
      </c>
      <c r="T51" s="213"/>
      <c r="U51" s="14"/>
      <c r="V51" s="14"/>
      <c r="W51" s="14"/>
      <c r="X51" s="14"/>
      <c r="Y51" s="14"/>
      <c r="Z51" s="14"/>
      <c r="AA51" s="14"/>
      <c r="AB51" s="14"/>
      <c r="AC51" s="14"/>
      <c r="AD51" s="214"/>
      <c r="AE51" s="388"/>
      <c r="AF51" s="389"/>
      <c r="AG51" s="281"/>
      <c r="AH51" s="282"/>
      <c r="AI51" s="282"/>
      <c r="AJ51" s="283"/>
    </row>
    <row r="52" spans="2:36" s="7" customFormat="1" ht="14.85" customHeight="1">
      <c r="B52" s="15"/>
      <c r="C52" s="9"/>
      <c r="D52" s="10"/>
      <c r="E52" s="10" t="s">
        <v>17</v>
      </c>
      <c r="F52" s="10"/>
      <c r="G52" s="10"/>
      <c r="H52" s="10"/>
      <c r="I52" s="9"/>
      <c r="J52" s="9"/>
      <c r="K52" s="9"/>
      <c r="L52" s="9"/>
      <c r="M52" s="9"/>
      <c r="N52" s="388">
        <f>'単体BS 按分用'!N52/1000000</f>
        <v>0</v>
      </c>
      <c r="O52" s="493"/>
      <c r="P52" s="281">
        <f t="shared" si="5"/>
        <v>0</v>
      </c>
      <c r="Q52" s="282">
        <f t="shared" si="5"/>
        <v>0</v>
      </c>
      <c r="R52" s="282">
        <f t="shared" si="5"/>
        <v>0</v>
      </c>
      <c r="S52" s="283">
        <f t="shared" si="5"/>
        <v>0</v>
      </c>
      <c r="T52" s="213"/>
      <c r="U52" s="14"/>
      <c r="V52" s="14"/>
      <c r="W52" s="14"/>
      <c r="X52" s="14"/>
      <c r="Y52" s="14"/>
      <c r="Z52" s="14"/>
      <c r="AA52" s="14"/>
      <c r="AB52" s="14"/>
      <c r="AC52" s="14"/>
      <c r="AD52" s="214"/>
      <c r="AE52" s="388"/>
      <c r="AF52" s="389"/>
      <c r="AG52" s="281"/>
      <c r="AH52" s="282"/>
      <c r="AI52" s="282"/>
      <c r="AJ52" s="283"/>
    </row>
    <row r="53" spans="2:36" s="7" customFormat="1" ht="14.85" customHeight="1">
      <c r="B53" s="15"/>
      <c r="C53" s="9"/>
      <c r="D53" s="10"/>
      <c r="E53" s="16" t="s">
        <v>52</v>
      </c>
      <c r="F53" s="10"/>
      <c r="G53" s="10"/>
      <c r="H53" s="10"/>
      <c r="I53" s="9"/>
      <c r="J53" s="9"/>
      <c r="K53" s="9"/>
      <c r="L53" s="9"/>
      <c r="M53" s="9"/>
      <c r="N53" s="388">
        <f>'単体BS 按分用'!N53/1000000</f>
        <v>0</v>
      </c>
      <c r="O53" s="493"/>
      <c r="P53" s="281">
        <f t="shared" si="5"/>
        <v>0</v>
      </c>
      <c r="Q53" s="282">
        <f t="shared" si="5"/>
        <v>0</v>
      </c>
      <c r="R53" s="282">
        <f t="shared" si="5"/>
        <v>0</v>
      </c>
      <c r="S53" s="283">
        <f t="shared" si="5"/>
        <v>0</v>
      </c>
      <c r="T53" s="213"/>
      <c r="U53" s="14"/>
      <c r="V53" s="14"/>
      <c r="W53" s="14"/>
      <c r="X53" s="14"/>
      <c r="Y53" s="14"/>
      <c r="Z53" s="14"/>
      <c r="AA53" s="14"/>
      <c r="AB53" s="14"/>
      <c r="AC53" s="14"/>
      <c r="AD53" s="214"/>
      <c r="AE53" s="388"/>
      <c r="AF53" s="389"/>
      <c r="AG53" s="281"/>
      <c r="AH53" s="282"/>
      <c r="AI53" s="282"/>
      <c r="AJ53" s="283"/>
    </row>
    <row r="54" spans="2:36" s="7" customFormat="1" ht="14.85" customHeight="1">
      <c r="B54" s="15"/>
      <c r="C54" s="9" t="s">
        <v>53</v>
      </c>
      <c r="D54" s="10"/>
      <c r="E54" s="11"/>
      <c r="F54" s="11"/>
      <c r="G54" s="11"/>
      <c r="H54" s="9"/>
      <c r="I54" s="9"/>
      <c r="J54" s="9"/>
      <c r="K54" s="9"/>
      <c r="L54" s="9"/>
      <c r="M54" s="9"/>
      <c r="N54" s="388">
        <f>'単体BS 按分用'!N54/1000000</f>
        <v>0.62359500000000001</v>
      </c>
      <c r="O54" s="493"/>
      <c r="P54" s="281">
        <f t="shared" si="5"/>
        <v>0</v>
      </c>
      <c r="Q54" s="282">
        <f t="shared" si="5"/>
        <v>0</v>
      </c>
      <c r="R54" s="282">
        <f t="shared" si="5"/>
        <v>0</v>
      </c>
      <c r="S54" s="283">
        <f t="shared" si="5"/>
        <v>0</v>
      </c>
      <c r="T54" s="213"/>
      <c r="U54" s="14"/>
      <c r="V54" s="14"/>
      <c r="W54" s="14"/>
      <c r="X54" s="14"/>
      <c r="Y54" s="14"/>
      <c r="Z54" s="14"/>
      <c r="AA54" s="14"/>
      <c r="AB54" s="14"/>
      <c r="AC54" s="14"/>
      <c r="AD54" s="214"/>
      <c r="AE54" s="388"/>
      <c r="AF54" s="389"/>
      <c r="AG54" s="281"/>
      <c r="AH54" s="282"/>
      <c r="AI54" s="282"/>
      <c r="AJ54" s="283"/>
    </row>
    <row r="55" spans="2:36" s="7" customFormat="1" ht="14.85" customHeight="1">
      <c r="B55" s="15"/>
      <c r="C55" s="9"/>
      <c r="D55" s="10" t="s">
        <v>54</v>
      </c>
      <c r="E55" s="11"/>
      <c r="F55" s="11"/>
      <c r="G55" s="11"/>
      <c r="H55" s="9"/>
      <c r="I55" s="9"/>
      <c r="J55" s="9"/>
      <c r="K55" s="9"/>
      <c r="L55" s="9"/>
      <c r="M55" s="9"/>
      <c r="N55" s="388">
        <f>'単体BS 按分用'!N55/1000000</f>
        <v>0.62359500000000001</v>
      </c>
      <c r="O55" s="493"/>
      <c r="P55" s="281">
        <f t="shared" si="5"/>
        <v>0</v>
      </c>
      <c r="Q55" s="282">
        <f t="shared" si="5"/>
        <v>0</v>
      </c>
      <c r="R55" s="282">
        <f t="shared" si="5"/>
        <v>0</v>
      </c>
      <c r="S55" s="283">
        <f t="shared" si="5"/>
        <v>0</v>
      </c>
      <c r="T55" s="213"/>
      <c r="U55" s="14"/>
      <c r="V55" s="14"/>
      <c r="W55" s="14"/>
      <c r="X55" s="14"/>
      <c r="Y55" s="14"/>
      <c r="Z55" s="14"/>
      <c r="AA55" s="14"/>
      <c r="AB55" s="14"/>
      <c r="AC55" s="14"/>
      <c r="AD55" s="214"/>
      <c r="AE55" s="370"/>
      <c r="AF55" s="371"/>
      <c r="AG55" s="281"/>
      <c r="AH55" s="282"/>
      <c r="AI55" s="282"/>
      <c r="AJ55" s="283"/>
    </row>
    <row r="56" spans="2:36" s="7" customFormat="1" ht="14.85" customHeight="1">
      <c r="B56" s="15"/>
      <c r="C56" s="9"/>
      <c r="D56" s="16" t="s">
        <v>55</v>
      </c>
      <c r="E56" s="10"/>
      <c r="F56" s="26"/>
      <c r="G56" s="23"/>
      <c r="H56" s="23"/>
      <c r="I56" s="24"/>
      <c r="J56" s="9"/>
      <c r="K56" s="9"/>
      <c r="L56" s="9"/>
      <c r="M56" s="9"/>
      <c r="N56" s="388">
        <f>'単体BS 按分用'!N56/1000000</f>
        <v>0</v>
      </c>
      <c r="O56" s="493"/>
      <c r="P56" s="281">
        <f t="shared" si="5"/>
        <v>0</v>
      </c>
      <c r="Q56" s="282">
        <f t="shared" si="5"/>
        <v>0</v>
      </c>
      <c r="R56" s="282">
        <f t="shared" si="5"/>
        <v>0</v>
      </c>
      <c r="S56" s="283">
        <f t="shared" si="5"/>
        <v>0</v>
      </c>
      <c r="T56" s="213"/>
      <c r="U56" s="14"/>
      <c r="V56" s="14"/>
      <c r="W56" s="14"/>
      <c r="X56" s="14"/>
      <c r="Y56" s="14"/>
      <c r="Z56" s="14"/>
      <c r="AA56" s="14"/>
      <c r="AB56" s="14"/>
      <c r="AC56" s="14"/>
      <c r="AD56" s="214"/>
      <c r="AE56" s="388"/>
      <c r="AF56" s="389"/>
      <c r="AG56" s="281"/>
      <c r="AH56" s="282"/>
      <c r="AI56" s="282"/>
      <c r="AJ56" s="283"/>
    </row>
    <row r="57" spans="2:36" s="7" customFormat="1" ht="14.85" customHeight="1">
      <c r="B57" s="15"/>
      <c r="C57" s="9"/>
      <c r="D57" s="10" t="s">
        <v>56</v>
      </c>
      <c r="E57" s="10"/>
      <c r="F57" s="10"/>
      <c r="G57" s="10"/>
      <c r="H57" s="10"/>
      <c r="I57" s="9"/>
      <c r="J57" s="9"/>
      <c r="K57" s="9"/>
      <c r="L57" s="9"/>
      <c r="M57" s="9"/>
      <c r="N57" s="388">
        <f>'単体BS 按分用'!N57/1000000</f>
        <v>0</v>
      </c>
      <c r="O57" s="493"/>
      <c r="P57" s="281">
        <f t="shared" si="5"/>
        <v>0</v>
      </c>
      <c r="Q57" s="282">
        <f t="shared" si="5"/>
        <v>0</v>
      </c>
      <c r="R57" s="282">
        <f t="shared" si="5"/>
        <v>0</v>
      </c>
      <c r="S57" s="283">
        <f t="shared" si="5"/>
        <v>0</v>
      </c>
      <c r="T57" s="213"/>
      <c r="U57" s="14"/>
      <c r="V57" s="14"/>
      <c r="W57" s="14"/>
      <c r="X57" s="14"/>
      <c r="Y57" s="14"/>
      <c r="Z57" s="14"/>
      <c r="AA57" s="14"/>
      <c r="AB57" s="14"/>
      <c r="AC57" s="14"/>
      <c r="AD57" s="214"/>
      <c r="AE57" s="388"/>
      <c r="AF57" s="389"/>
      <c r="AG57" s="281"/>
      <c r="AH57" s="282"/>
      <c r="AI57" s="282"/>
      <c r="AJ57" s="283"/>
    </row>
    <row r="58" spans="2:36" s="7" customFormat="1" ht="14.85" customHeight="1">
      <c r="B58" s="15"/>
      <c r="C58" s="10"/>
      <c r="D58" s="10" t="s">
        <v>50</v>
      </c>
      <c r="E58" s="10"/>
      <c r="F58" s="26"/>
      <c r="G58" s="23"/>
      <c r="H58" s="23"/>
      <c r="I58" s="24"/>
      <c r="J58" s="24"/>
      <c r="K58" s="24"/>
      <c r="L58" s="24"/>
      <c r="M58" s="24"/>
      <c r="N58" s="388">
        <f>'単体BS 按分用'!N58/1000000</f>
        <v>0</v>
      </c>
      <c r="O58" s="493"/>
      <c r="P58" s="281">
        <f t="shared" si="5"/>
        <v>0</v>
      </c>
      <c r="Q58" s="282">
        <f t="shared" si="5"/>
        <v>0</v>
      </c>
      <c r="R58" s="282">
        <f t="shared" si="5"/>
        <v>0</v>
      </c>
      <c r="S58" s="283">
        <f t="shared" si="5"/>
        <v>0</v>
      </c>
      <c r="T58" s="213"/>
      <c r="U58" s="14"/>
      <c r="V58" s="14"/>
      <c r="W58" s="14"/>
      <c r="X58" s="14"/>
      <c r="Y58" s="14"/>
      <c r="Z58" s="14"/>
      <c r="AA58" s="14"/>
      <c r="AB58" s="14"/>
      <c r="AC58" s="14"/>
      <c r="AD58" s="214"/>
      <c r="AE58" s="388"/>
      <c r="AF58" s="389"/>
      <c r="AG58" s="281"/>
      <c r="AH58" s="282"/>
      <c r="AI58" s="282"/>
      <c r="AJ58" s="283"/>
    </row>
    <row r="59" spans="2:36" s="7" customFormat="1" ht="14.85" customHeight="1">
      <c r="B59" s="15"/>
      <c r="C59" s="10"/>
      <c r="D59" s="10"/>
      <c r="E59" s="10" t="s">
        <v>57</v>
      </c>
      <c r="F59" s="10"/>
      <c r="G59" s="10"/>
      <c r="H59" s="10"/>
      <c r="I59" s="9"/>
      <c r="J59" s="9"/>
      <c r="K59" s="9"/>
      <c r="L59" s="9"/>
      <c r="M59" s="9"/>
      <c r="N59" s="388">
        <f>'単体BS 按分用'!N59/1000000</f>
        <v>0</v>
      </c>
      <c r="O59" s="493"/>
      <c r="P59" s="281">
        <f t="shared" si="5"/>
        <v>0</v>
      </c>
      <c r="Q59" s="282">
        <f t="shared" si="5"/>
        <v>0</v>
      </c>
      <c r="R59" s="282">
        <f t="shared" si="5"/>
        <v>0</v>
      </c>
      <c r="S59" s="283">
        <f t="shared" si="5"/>
        <v>0</v>
      </c>
      <c r="T59" s="213"/>
      <c r="U59" s="14"/>
      <c r="V59" s="14"/>
      <c r="W59" s="14"/>
      <c r="X59" s="14"/>
      <c r="Y59" s="14"/>
      <c r="Z59" s="14"/>
      <c r="AA59" s="14"/>
      <c r="AB59" s="14"/>
      <c r="AC59" s="14"/>
      <c r="AD59" s="214"/>
      <c r="AE59" s="388"/>
      <c r="AF59" s="389"/>
      <c r="AG59" s="281"/>
      <c r="AH59" s="282"/>
      <c r="AI59" s="282"/>
      <c r="AJ59" s="283"/>
    </row>
    <row r="60" spans="2:36" s="7" customFormat="1" ht="14.85" customHeight="1">
      <c r="B60" s="15"/>
      <c r="C60" s="10"/>
      <c r="D60" s="10"/>
      <c r="E60" s="16" t="s">
        <v>51</v>
      </c>
      <c r="F60" s="10"/>
      <c r="G60" s="10"/>
      <c r="H60" s="10"/>
      <c r="I60" s="9"/>
      <c r="J60" s="9"/>
      <c r="K60" s="9"/>
      <c r="L60" s="9"/>
      <c r="M60" s="9"/>
      <c r="N60" s="388">
        <f>'単体BS 按分用'!N60/1000000</f>
        <v>0</v>
      </c>
      <c r="O60" s="493"/>
      <c r="P60" s="281">
        <f t="shared" si="5"/>
        <v>0</v>
      </c>
      <c r="Q60" s="282">
        <f t="shared" si="5"/>
        <v>0</v>
      </c>
      <c r="R60" s="282">
        <f t="shared" si="5"/>
        <v>0</v>
      </c>
      <c r="S60" s="283">
        <f t="shared" si="5"/>
        <v>0</v>
      </c>
      <c r="T60" s="213"/>
      <c r="U60" s="14"/>
      <c r="V60" s="14"/>
      <c r="W60" s="14"/>
      <c r="X60" s="14"/>
      <c r="Y60" s="14"/>
      <c r="Z60" s="14"/>
      <c r="AA60" s="14"/>
      <c r="AB60" s="14"/>
      <c r="AC60" s="14"/>
      <c r="AD60" s="214"/>
      <c r="AE60" s="388"/>
      <c r="AF60" s="389"/>
      <c r="AG60" s="281"/>
      <c r="AH60" s="282"/>
      <c r="AI60" s="282"/>
      <c r="AJ60" s="283"/>
    </row>
    <row r="61" spans="2:36" s="7" customFormat="1" ht="14.85" customHeight="1">
      <c r="B61" s="15"/>
      <c r="C61" s="10"/>
      <c r="D61" s="10" t="s">
        <v>58</v>
      </c>
      <c r="E61" s="10"/>
      <c r="F61" s="26"/>
      <c r="G61" s="23"/>
      <c r="H61" s="23"/>
      <c r="I61" s="24"/>
      <c r="J61" s="24"/>
      <c r="K61" s="24"/>
      <c r="L61" s="24"/>
      <c r="M61" s="24"/>
      <c r="N61" s="388">
        <f>'単体BS 按分用'!N61/1000000</f>
        <v>0</v>
      </c>
      <c r="O61" s="493"/>
      <c r="P61" s="281">
        <f t="shared" si="5"/>
        <v>0</v>
      </c>
      <c r="Q61" s="282">
        <f t="shared" si="5"/>
        <v>0</v>
      </c>
      <c r="R61" s="282">
        <f t="shared" si="5"/>
        <v>0</v>
      </c>
      <c r="S61" s="283">
        <f t="shared" si="5"/>
        <v>0</v>
      </c>
      <c r="T61" s="213"/>
      <c r="U61" s="14"/>
      <c r="V61" s="14"/>
      <c r="W61" s="14"/>
      <c r="X61" s="14"/>
      <c r="Y61" s="14"/>
      <c r="Z61" s="14"/>
      <c r="AA61" s="14"/>
      <c r="AB61" s="14"/>
      <c r="AC61" s="14"/>
      <c r="AD61" s="214"/>
      <c r="AE61" s="388"/>
      <c r="AF61" s="389"/>
      <c r="AG61" s="281"/>
      <c r="AH61" s="282"/>
      <c r="AI61" s="282"/>
      <c r="AJ61" s="283"/>
    </row>
    <row r="62" spans="2:36" s="7" customFormat="1" ht="14.85" customHeight="1">
      <c r="B62" s="15"/>
      <c r="C62" s="10"/>
      <c r="D62" s="10" t="s">
        <v>39</v>
      </c>
      <c r="E62" s="10"/>
      <c r="F62" s="10"/>
      <c r="G62" s="10"/>
      <c r="H62" s="10"/>
      <c r="I62" s="9"/>
      <c r="J62" s="9"/>
      <c r="K62" s="9"/>
      <c r="L62" s="9"/>
      <c r="M62" s="9"/>
      <c r="N62" s="388">
        <f>'単体BS 按分用'!N62/1000000</f>
        <v>0</v>
      </c>
      <c r="O62" s="493"/>
      <c r="P62" s="281">
        <f t="shared" si="5"/>
        <v>0</v>
      </c>
      <c r="Q62" s="282">
        <f t="shared" si="5"/>
        <v>0</v>
      </c>
      <c r="R62" s="282">
        <f t="shared" si="5"/>
        <v>0</v>
      </c>
      <c r="S62" s="283">
        <f t="shared" si="5"/>
        <v>0</v>
      </c>
      <c r="T62" s="411"/>
      <c r="U62" s="412"/>
      <c r="V62" s="412"/>
      <c r="W62" s="412"/>
      <c r="X62" s="412"/>
      <c r="Y62" s="412"/>
      <c r="Z62" s="412"/>
      <c r="AA62" s="412"/>
      <c r="AB62" s="412"/>
      <c r="AC62" s="412"/>
      <c r="AD62" s="413"/>
      <c r="AE62" s="414"/>
      <c r="AF62" s="415"/>
      <c r="AG62" s="281"/>
      <c r="AH62" s="282"/>
      <c r="AI62" s="282"/>
      <c r="AJ62" s="283"/>
    </row>
    <row r="63" spans="2:36" s="7" customFormat="1" ht="16.5" customHeight="1" thickBot="1">
      <c r="B63" s="15"/>
      <c r="C63" s="10"/>
      <c r="D63" s="16" t="s">
        <v>52</v>
      </c>
      <c r="E63" s="10"/>
      <c r="F63" s="10"/>
      <c r="G63" s="10"/>
      <c r="H63" s="10"/>
      <c r="I63" s="9"/>
      <c r="J63" s="9"/>
      <c r="K63" s="9"/>
      <c r="L63" s="9"/>
      <c r="M63" s="9"/>
      <c r="N63" s="398">
        <f>'単体BS 按分用'!N63/1000000</f>
        <v>0</v>
      </c>
      <c r="O63" s="399"/>
      <c r="P63" s="281">
        <f t="shared" si="5"/>
        <v>0</v>
      </c>
      <c r="Q63" s="282">
        <f t="shared" si="5"/>
        <v>0</v>
      </c>
      <c r="R63" s="282">
        <f t="shared" si="5"/>
        <v>0</v>
      </c>
      <c r="S63" s="283">
        <f t="shared" si="5"/>
        <v>0</v>
      </c>
      <c r="T63" s="400" t="s">
        <v>59</v>
      </c>
      <c r="U63" s="401"/>
      <c r="V63" s="401"/>
      <c r="W63" s="401"/>
      <c r="X63" s="401"/>
      <c r="Y63" s="401"/>
      <c r="Z63" s="401"/>
      <c r="AA63" s="401"/>
      <c r="AB63" s="401"/>
      <c r="AC63" s="401"/>
      <c r="AD63" s="402"/>
      <c r="AE63" s="398">
        <f>'単体BS 按分用'!AE63/1000000</f>
        <v>17.405221000000001</v>
      </c>
      <c r="AF63" s="399"/>
      <c r="AG63" s="292">
        <f t="shared" ref="AG63:AJ64" si="6">$AE63*AG$7</f>
        <v>0</v>
      </c>
      <c r="AH63" s="293">
        <f t="shared" si="6"/>
        <v>0</v>
      </c>
      <c r="AI63" s="293">
        <f t="shared" si="6"/>
        <v>0</v>
      </c>
      <c r="AJ63" s="294">
        <f t="shared" si="6"/>
        <v>0</v>
      </c>
    </row>
    <row r="64" spans="2:36" s="7" customFormat="1" ht="14.85" customHeight="1" thickBot="1">
      <c r="B64" s="403" t="s">
        <v>60</v>
      </c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5"/>
      <c r="N64" s="398">
        <f>'単体BS 按分用'!N64/1000000</f>
        <v>19.366955000000001</v>
      </c>
      <c r="O64" s="399"/>
      <c r="P64" s="284">
        <f t="shared" si="5"/>
        <v>0</v>
      </c>
      <c r="Q64" s="285">
        <f t="shared" si="5"/>
        <v>0</v>
      </c>
      <c r="R64" s="285">
        <f t="shared" si="5"/>
        <v>0</v>
      </c>
      <c r="S64" s="286">
        <f t="shared" si="5"/>
        <v>0</v>
      </c>
      <c r="T64" s="408" t="s">
        <v>61</v>
      </c>
      <c r="U64" s="409"/>
      <c r="V64" s="409"/>
      <c r="W64" s="409"/>
      <c r="X64" s="409"/>
      <c r="Y64" s="409"/>
      <c r="Z64" s="409"/>
      <c r="AA64" s="409"/>
      <c r="AB64" s="409"/>
      <c r="AC64" s="409"/>
      <c r="AD64" s="410"/>
      <c r="AE64" s="398">
        <f>'単体BS 按分用'!AE64/1000000</f>
        <v>19.366955000000001</v>
      </c>
      <c r="AF64" s="399"/>
      <c r="AG64" s="292">
        <f t="shared" si="6"/>
        <v>0</v>
      </c>
      <c r="AH64" s="293">
        <f t="shared" si="6"/>
        <v>0</v>
      </c>
      <c r="AI64" s="293">
        <f t="shared" si="6"/>
        <v>0</v>
      </c>
      <c r="AJ64" s="294">
        <f t="shared" si="6"/>
        <v>0</v>
      </c>
    </row>
    <row r="65" spans="1:32" s="7" customFormat="1" ht="9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AE65" s="215"/>
      <c r="AF65" s="215"/>
    </row>
    <row r="66" spans="1:32" s="7" customFormat="1" ht="14.8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AE66" s="28"/>
      <c r="AF66" s="28"/>
    </row>
    <row r="67" spans="1:32" s="7" customFormat="1" ht="5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E67" s="6"/>
      <c r="AF67" s="6"/>
    </row>
    <row r="68" spans="1:32" s="7" customFormat="1" ht="14.8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E68" s="1"/>
      <c r="AF68" s="1"/>
    </row>
    <row r="69" spans="1:32" s="7" customFormat="1" ht="14.85" customHeight="1">
      <c r="AE69" s="1"/>
      <c r="AF69" s="1"/>
    </row>
    <row r="70" spans="1:32" s="7" customFormat="1" ht="14.85" customHeight="1"/>
    <row r="71" spans="1:32" s="7" customFormat="1" ht="14.85" customHeight="1"/>
    <row r="72" spans="1:32" s="7" customFormat="1" ht="14.85" customHeight="1"/>
    <row r="73" spans="1:32" s="7" customFormat="1" ht="14.85" customHeight="1"/>
    <row r="74" spans="1:32" s="7" customFormat="1" ht="14.85" customHeight="1"/>
    <row r="75" spans="1:32" s="7" customFormat="1" ht="14.85" customHeight="1"/>
    <row r="76" spans="1:32" s="7" customFormat="1" ht="14.85" customHeight="1"/>
    <row r="77" spans="1:32" s="7" customFormat="1" ht="14.85" customHeight="1"/>
    <row r="78" spans="1:32" s="7" customFormat="1" ht="14.85" customHeight="1"/>
    <row r="79" spans="1:32" s="7" customFormat="1" ht="14.85" customHeight="1">
      <c r="A79" s="28"/>
    </row>
    <row r="80" spans="1:32" s="7" customFormat="1" ht="14.85" customHeight="1">
      <c r="A80" s="6"/>
    </row>
    <row r="81" spans="1:32" s="7" customFormat="1" ht="14.85" customHeight="1">
      <c r="A81" s="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2" s="7" customFormat="1" ht="14.85" customHeight="1">
      <c r="A82" s="1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2" s="7" customFormat="1" ht="14.85" customHeight="1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2" s="7" customFormat="1" ht="14.85" customHeight="1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2" s="28" customFormat="1" ht="14.8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6" customFormat="1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4.85" hidden="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4.85" hidden="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7" customFormat="1" ht="14.85" hidden="1" customHeight="1"/>
    <row r="90" spans="1:32" s="7" customFormat="1" ht="14.85" hidden="1" customHeight="1"/>
    <row r="91" spans="1:32" s="7" customFormat="1" ht="14.85" hidden="1" customHeight="1"/>
    <row r="92" spans="1:32" s="7" customFormat="1" ht="14.85" hidden="1" customHeight="1"/>
    <row r="93" spans="1:32" s="7" customFormat="1" ht="14.85" hidden="1" customHeight="1"/>
    <row r="94" spans="1:32" s="7" customFormat="1" ht="14.85" hidden="1" customHeight="1"/>
    <row r="95" spans="1:32" s="7" customFormat="1" ht="14.85" hidden="1" customHeight="1"/>
    <row r="96" spans="1:32" s="7" customFormat="1" ht="14.85" hidden="1" customHeight="1"/>
    <row r="97" spans="2:32" s="7" customFormat="1" ht="14.85" hidden="1" customHeight="1"/>
    <row r="98" spans="2:32" s="7" customFormat="1" ht="14.85" hidden="1" customHeight="1"/>
    <row r="99" spans="2:32" s="7" customFormat="1" ht="14.85" hidden="1" customHeight="1"/>
    <row r="100" spans="2:32" s="7" customFormat="1" ht="14.85" hidden="1" customHeight="1"/>
    <row r="101" spans="2:32" s="7" customFormat="1" ht="14.85" hidden="1" customHeight="1"/>
    <row r="102" spans="2:32" s="7" customFormat="1" ht="14.85" hidden="1" customHeight="1"/>
    <row r="103" spans="2:32" s="7" customFormat="1" ht="14.85" hidden="1" customHeight="1"/>
    <row r="104" spans="2:32" s="7" customFormat="1" ht="14.85" hidden="1" customHeight="1"/>
    <row r="105" spans="2:32" s="7" customFormat="1" ht="14.85" hidden="1" customHeight="1"/>
    <row r="106" spans="2:32" s="7" customFormat="1" ht="14.85" hidden="1" customHeight="1"/>
    <row r="107" spans="2:32" s="7" customFormat="1" ht="14.85" hidden="1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2:32" s="7" customFormat="1" ht="14.85" hidden="1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AE108" s="28"/>
      <c r="AF108" s="28"/>
    </row>
    <row r="109" spans="2:32" s="7" customFormat="1" ht="14.85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AE109" s="6"/>
      <c r="AF109" s="6"/>
    </row>
    <row r="110" spans="2:32" s="7" customFormat="1" ht="14.85" hidden="1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AE110" s="1"/>
      <c r="AF110" s="1"/>
    </row>
    <row r="111" spans="2:32" s="7" customFormat="1" ht="14.85" hidden="1" customHeight="1">
      <c r="AE111" s="1"/>
      <c r="AF111" s="1"/>
    </row>
    <row r="112" spans="2:32" s="7" customFormat="1" ht="14.85" hidden="1" customHeight="1"/>
    <row r="113" spans="1:32" s="7" customFormat="1" ht="14.85" hidden="1" customHeight="1"/>
    <row r="114" spans="1:32" s="7" customFormat="1" ht="14.85" hidden="1" customHeight="1"/>
    <row r="115" spans="1:32" s="7" customFormat="1" ht="14.85" hidden="1" customHeight="1"/>
    <row r="116" spans="1:32" s="7" customFormat="1" ht="14.85" hidden="1" customHeight="1"/>
    <row r="117" spans="1:32" s="7" customFormat="1" ht="14.85" hidden="1" customHeight="1"/>
    <row r="118" spans="1:32" s="7" customFormat="1" ht="14.85" hidden="1" customHeight="1"/>
    <row r="119" spans="1:32" s="7" customFormat="1" ht="14.85" hidden="1" customHeight="1"/>
    <row r="120" spans="1:32" s="7" customFormat="1" ht="14.85" hidden="1" customHeight="1"/>
    <row r="121" spans="1:32" s="7" customFormat="1" ht="14.85" hidden="1" customHeight="1">
      <c r="A121" s="28"/>
    </row>
    <row r="122" spans="1:32" s="7" customFormat="1" ht="14.85" hidden="1" customHeight="1">
      <c r="A122" s="6"/>
    </row>
    <row r="123" spans="1:32" s="7" customFormat="1" ht="14.85" hidden="1" customHeight="1">
      <c r="A123" s="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2" s="7" customFormat="1" ht="14.85" hidden="1" customHeight="1">
      <c r="A124" s="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2" s="7" customFormat="1" ht="14.85" hidden="1" customHeight="1"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2" s="7" customFormat="1" ht="14.85" hidden="1" customHeight="1"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2" s="28" customFormat="1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6" customFormat="1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4.85" hidden="1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4.85" hidden="1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7" customFormat="1" ht="14.85" hidden="1" customHeight="1"/>
    <row r="132" spans="1:32" s="7" customFormat="1" ht="14.85" hidden="1" customHeight="1"/>
    <row r="133" spans="1:32" s="7" customFormat="1" ht="14.85" hidden="1" customHeight="1"/>
    <row r="134" spans="1:32" s="7" customFormat="1" ht="14.85" hidden="1" customHeight="1"/>
    <row r="135" spans="1:32" s="7" customFormat="1" ht="14.85" hidden="1" customHeight="1"/>
    <row r="136" spans="1:32" s="7" customFormat="1" ht="14.85" hidden="1" customHeight="1"/>
    <row r="137" spans="1:32" s="7" customFormat="1" ht="14.85" hidden="1" customHeight="1"/>
    <row r="138" spans="1:32" s="7" customFormat="1" ht="14.85" hidden="1" customHeight="1"/>
    <row r="139" spans="1:32" s="7" customFormat="1" ht="14.85" hidden="1" customHeight="1"/>
    <row r="140" spans="1:32" s="7" customFormat="1" ht="14.85" hidden="1" customHeight="1"/>
    <row r="141" spans="1:32" s="7" customFormat="1" ht="14.85" hidden="1" customHeight="1"/>
    <row r="142" spans="1:32" s="7" customFormat="1" ht="14.85" hidden="1" customHeight="1"/>
    <row r="143" spans="1:32" s="7" customFormat="1" ht="14.85" hidden="1" customHeight="1"/>
    <row r="144" spans="1:32" s="7" customFormat="1" ht="14.85" hidden="1" customHeight="1"/>
    <row r="145" s="7" customFormat="1" ht="14.85" hidden="1" customHeight="1"/>
    <row r="146" s="7" customFormat="1" ht="14.85" hidden="1" customHeight="1"/>
    <row r="147" s="7" customFormat="1" ht="14.85" hidden="1" customHeight="1"/>
    <row r="148" s="7" customFormat="1" ht="14.85" hidden="1" customHeight="1"/>
    <row r="149" s="7" customFormat="1" ht="14.85" hidden="1" customHeight="1"/>
    <row r="150" s="7" customFormat="1" ht="14.85" hidden="1" customHeight="1"/>
    <row r="151" s="7" customFormat="1" ht="14.85" hidden="1" customHeight="1"/>
    <row r="152" s="7" customFormat="1" ht="14.85" hidden="1" customHeight="1"/>
    <row r="153" s="7" customFormat="1" ht="14.85" hidden="1" customHeight="1"/>
    <row r="154" s="7" customFormat="1" ht="14.85" hidden="1" customHeight="1"/>
    <row r="155" s="7" customFormat="1" ht="14.85" hidden="1" customHeight="1"/>
    <row r="156" s="7" customFormat="1" ht="14.85" hidden="1" customHeight="1"/>
    <row r="157" s="7" customFormat="1" ht="14.85" hidden="1" customHeight="1"/>
    <row r="158" s="7" customFormat="1" ht="14.85" hidden="1" customHeight="1"/>
    <row r="159" s="7" customFormat="1" ht="14.85" hidden="1" customHeight="1"/>
    <row r="160" s="7" customFormat="1" ht="14.85" hidden="1" customHeight="1"/>
    <row r="161" spans="1:32" s="7" customFormat="1" ht="14.85" hidden="1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32" s="7" customFormat="1" ht="14.85" hidden="1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AE162" s="29"/>
      <c r="AF162" s="29"/>
    </row>
    <row r="163" spans="1:32" s="7" customFormat="1" ht="14.85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AE163" s="6"/>
      <c r="AF163" s="6"/>
    </row>
    <row r="164" spans="1:32" s="7" customFormat="1" ht="14.85" hidden="1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AE164" s="1"/>
      <c r="AF164" s="1"/>
    </row>
    <row r="165" spans="1:32" s="7" customFormat="1" ht="14.85" hidden="1" customHeight="1">
      <c r="AE165" s="1"/>
      <c r="AF165" s="1"/>
    </row>
    <row r="166" spans="1:32" s="7" customFormat="1" ht="14.85" hidden="1" customHeight="1"/>
    <row r="167" spans="1:32" s="7" customFormat="1" ht="14.85" hidden="1" customHeight="1"/>
    <row r="168" spans="1:32" s="7" customFormat="1" ht="14.85" hidden="1" customHeight="1"/>
    <row r="169" spans="1:32" s="7" customFormat="1" ht="14.85" hidden="1" customHeight="1"/>
    <row r="170" spans="1:32" s="7" customFormat="1" ht="14.85" hidden="1" customHeight="1"/>
    <row r="171" spans="1:32" s="7" customFormat="1" ht="14.85" hidden="1" customHeight="1"/>
    <row r="172" spans="1:32" s="7" customFormat="1" ht="14.85" hidden="1" customHeight="1"/>
    <row r="173" spans="1:32" s="7" customFormat="1" ht="14.85" hidden="1" customHeight="1"/>
    <row r="174" spans="1:32" s="7" customFormat="1" ht="14.85" hidden="1" customHeight="1"/>
    <row r="175" spans="1:32" s="7" customFormat="1" ht="14.85" hidden="1" customHeight="1">
      <c r="A175" s="29"/>
    </row>
    <row r="176" spans="1:32" s="7" customFormat="1" ht="14.85" hidden="1" customHeight="1">
      <c r="A176" s="6"/>
    </row>
    <row r="177" spans="1:32" s="7" customFormat="1" ht="14.85" hidden="1" customHeight="1">
      <c r="A177" s="1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</row>
    <row r="178" spans="1:32" s="7" customFormat="1" ht="14.85" hidden="1" customHeight="1">
      <c r="A178" s="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2" s="7" customFormat="1" ht="14.85" hidden="1" customHeight="1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2" s="7" customFormat="1" ht="14.85" hidden="1" customHeight="1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2" s="29" customFormat="1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6" customFormat="1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4.85" hidden="1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4.85" hidden="1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s="7" customFormat="1" ht="14.85" hidden="1" customHeight="1"/>
    <row r="186" spans="1:32" s="7" customFormat="1" ht="14.85" hidden="1" customHeight="1"/>
    <row r="187" spans="1:32" s="7" customFormat="1" ht="14.85" hidden="1" customHeight="1"/>
    <row r="188" spans="1:32" s="7" customFormat="1" ht="14.85" hidden="1" customHeight="1"/>
    <row r="189" spans="1:32" s="7" customFormat="1" ht="14.85" hidden="1" customHeight="1"/>
    <row r="190" spans="1:32" s="7" customFormat="1" ht="14.85" hidden="1" customHeight="1"/>
    <row r="191" spans="1:32" s="7" customFormat="1" ht="14.85" hidden="1" customHeight="1"/>
    <row r="192" spans="1:32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32" s="7" customFormat="1" ht="14.85" hidden="1" customHeight="1"/>
    <row r="210" spans="2:32" s="7" customFormat="1" ht="14.85" hidden="1" customHeight="1"/>
    <row r="211" spans="2:32" s="7" customFormat="1" ht="14.85" hidden="1" customHeight="1"/>
    <row r="212" spans="2:32" s="7" customFormat="1" ht="14.85" hidden="1" customHeight="1"/>
    <row r="213" spans="2:32" s="7" customFormat="1" ht="14.85" hidden="1" customHeight="1"/>
    <row r="214" spans="2:32" s="7" customFormat="1" ht="14.85" hidden="1" customHeight="1"/>
    <row r="215" spans="2:32" s="7" customFormat="1" ht="14.85" hidden="1" customHeight="1"/>
    <row r="216" spans="2:32" s="7" customFormat="1" ht="14.85" hidden="1" customHeight="1"/>
    <row r="217" spans="2:32" s="7" customFormat="1" ht="14.85" hidden="1" customHeight="1"/>
    <row r="218" spans="2:32" s="7" customFormat="1" ht="14.85" hidden="1" customHeight="1"/>
    <row r="219" spans="2:32" s="7" customFormat="1" ht="14.85" hidden="1" customHeight="1"/>
    <row r="220" spans="2:32" s="7" customFormat="1" ht="14.85" hidden="1" customHeight="1"/>
    <row r="221" spans="2:32" s="7" customFormat="1" ht="14.85" hidden="1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2:32" s="7" customFormat="1" ht="14.85" hidden="1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AE222" s="30"/>
      <c r="AF222" s="30"/>
    </row>
    <row r="223" spans="2:32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E223" s="1"/>
      <c r="AF223" s="1"/>
    </row>
    <row r="224" spans="2:32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E224" s="3"/>
      <c r="AF224" s="3"/>
    </row>
    <row r="225" spans="1:32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E225" s="3"/>
      <c r="AF225" s="3"/>
    </row>
    <row r="226" spans="1:32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E226" s="3"/>
      <c r="AF226" s="3"/>
    </row>
    <row r="227" spans="1:32" s="7" customFormat="1" ht="14.85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E227" s="3"/>
      <c r="AF227" s="3"/>
    </row>
    <row r="228" spans="1:32" s="7" customFormat="1" ht="14.85" hidden="1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E228" s="3"/>
      <c r="AF228" s="3"/>
    </row>
    <row r="229" spans="1:32" s="7" customFormat="1" ht="14.85" hidden="1" customHeight="1">
      <c r="AE229" s="3"/>
      <c r="AF229" s="3"/>
    </row>
    <row r="230" spans="1:32" s="7" customFormat="1" ht="14.85" hidden="1" customHeight="1"/>
    <row r="231" spans="1:32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32" s="7" customFormat="1" ht="14.85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E232" s="3"/>
      <c r="AF232" s="3"/>
    </row>
    <row r="233" spans="1:32" s="7" customFormat="1" ht="14.85" hidden="1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E233" s="3"/>
      <c r="AF233" s="3"/>
    </row>
    <row r="234" spans="1:32" s="7" customFormat="1" ht="14.85" hidden="1" customHeight="1">
      <c r="AE234" s="3"/>
      <c r="AF234" s="3"/>
    </row>
    <row r="235" spans="1:32" s="7" customFormat="1" ht="14.85" hidden="1" customHeight="1">
      <c r="A235" s="30"/>
    </row>
    <row r="236" spans="1:32" s="7" customFormat="1" ht="14.85" hidden="1" customHeight="1">
      <c r="A236" s="1"/>
    </row>
    <row r="237" spans="1:32" s="7" customFormat="1" ht="14.85" hidden="1" customHeight="1">
      <c r="A237" s="3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1:32" s="7" customFormat="1" ht="14.85" hidden="1" customHeight="1">
      <c r="A238" s="3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2" s="7" customFormat="1" ht="14.85" hidden="1" customHeight="1">
      <c r="A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2" s="7" customFormat="1" ht="14.85" hidden="1" customHeight="1">
      <c r="A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2" s="30" customFormat="1" ht="14.85" hidden="1" customHeight="1">
      <c r="A241" s="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7"/>
      <c r="AF241" s="7"/>
    </row>
    <row r="242" spans="1:32" ht="14.85" hidden="1" customHeight="1">
      <c r="A242" s="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7"/>
      <c r="AF242" s="7"/>
    </row>
    <row r="243" spans="1:32" s="3" customFormat="1" ht="14.85" hidden="1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AE243" s="7"/>
      <c r="AF243" s="7"/>
    </row>
    <row r="244" spans="1:32" s="3" customFormat="1" ht="14.85" hidden="1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AE244" s="7"/>
      <c r="AF244" s="7"/>
    </row>
    <row r="245" spans="1:32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s="3" customFormat="1" ht="14.85" hidden="1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s="3" customFormat="1" ht="14.85" hidden="1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AE247" s="7"/>
      <c r="AF247" s="7"/>
    </row>
    <row r="248" spans="1:32" s="3" customFormat="1" ht="14.85" hidden="1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AE248" s="7"/>
      <c r="AF248" s="7"/>
    </row>
    <row r="249" spans="1:32" s="7" customFormat="1" ht="14.85" hidden="1" customHeight="1"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2" s="7" customFormat="1" ht="14.85" hidden="1" customHeight="1"/>
    <row r="251" spans="1:32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s="3" customFormat="1" ht="14.85" hidden="1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s="3" customFormat="1" ht="14.85" hidden="1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s="7" customFormat="1" ht="14.85" hidden="1" customHeight="1"/>
    <row r="255" spans="1:32" s="7" customFormat="1" ht="14.85" hidden="1" customHeight="1"/>
    <row r="256" spans="1:32" s="7" customFormat="1" ht="14.85" hidden="1" customHeight="1"/>
    <row r="257" spans="2:32" s="7" customFormat="1" ht="14.85" hidden="1" customHeight="1"/>
    <row r="258" spans="2:32" s="7" customFormat="1" ht="14.85" hidden="1" customHeight="1"/>
    <row r="259" spans="2:32" s="7" customFormat="1" ht="14.85" hidden="1" customHeight="1"/>
    <row r="260" spans="2:32" s="7" customFormat="1" ht="14.85" hidden="1" customHeight="1"/>
    <row r="261" spans="2:32" s="7" customFormat="1" ht="14.85" hidden="1" customHeight="1"/>
    <row r="262" spans="2:32" s="7" customFormat="1" ht="14.85" hidden="1" customHeight="1"/>
    <row r="263" spans="2:32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32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AE264" s="1"/>
      <c r="AF264" s="1"/>
    </row>
    <row r="265" spans="2:32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AE265" s="1"/>
      <c r="AF265" s="1"/>
    </row>
    <row r="266" spans="2:32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AE266" s="1"/>
      <c r="AF266" s="1"/>
    </row>
    <row r="267" spans="2:32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AE267" s="1"/>
      <c r="AF267" s="1"/>
    </row>
    <row r="268" spans="2:32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AE268" s="1"/>
      <c r="AF268" s="1"/>
    </row>
    <row r="269" spans="2:32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AE269" s="1"/>
      <c r="AF269" s="1"/>
    </row>
    <row r="270" spans="2:32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AE270" s="1"/>
      <c r="AF270" s="1"/>
    </row>
    <row r="271" spans="2:32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AE271" s="1"/>
      <c r="AF271" s="1"/>
    </row>
    <row r="272" spans="2:32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AE272" s="1"/>
      <c r="AF272" s="1"/>
    </row>
    <row r="273" spans="1:32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AE273" s="1"/>
      <c r="AF273" s="1"/>
    </row>
    <row r="274" spans="1:32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AE274" s="1"/>
      <c r="AF274" s="1"/>
    </row>
    <row r="275" spans="1:32" s="7" customFormat="1" ht="14.85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AE275" s="1"/>
      <c r="AF275" s="1"/>
    </row>
    <row r="276" spans="1:32" s="7" customFormat="1" ht="14.85" hidden="1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AE276" s="1"/>
      <c r="AF276" s="1"/>
    </row>
    <row r="277" spans="1:32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AE277" s="1"/>
      <c r="AF277" s="1"/>
    </row>
    <row r="278" spans="1:32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AE278" s="1"/>
      <c r="AF278" s="1"/>
    </row>
    <row r="279" spans="1:32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s="7" customFormat="1" ht="14.8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s="7" customFormat="1" ht="14.85" hidden="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85" hidden="1" customHeight="1"/>
    <row r="284" spans="1:32" ht="14.85" hidden="1" customHeight="1"/>
  </sheetData>
  <mergeCells count="123">
    <mergeCell ref="N63:O63"/>
    <mergeCell ref="T63:AD63"/>
    <mergeCell ref="AE63:AF63"/>
    <mergeCell ref="N49:O49"/>
    <mergeCell ref="N50:O50"/>
    <mergeCell ref="AE50:AF50"/>
    <mergeCell ref="B64:M64"/>
    <mergeCell ref="N64:O64"/>
    <mergeCell ref="T64:AD64"/>
    <mergeCell ref="AE64:AF64"/>
    <mergeCell ref="N53:O53"/>
    <mergeCell ref="AE53:AF53"/>
    <mergeCell ref="N54:O54"/>
    <mergeCell ref="AE54:AF54"/>
    <mergeCell ref="N55:O55"/>
    <mergeCell ref="N56:O56"/>
    <mergeCell ref="AE56:AF56"/>
    <mergeCell ref="N57:O57"/>
    <mergeCell ref="AE57:AF57"/>
    <mergeCell ref="N58:O58"/>
    <mergeCell ref="AE58:AF58"/>
    <mergeCell ref="N59:O59"/>
    <mergeCell ref="AE59:AF59"/>
    <mergeCell ref="N60:O60"/>
    <mergeCell ref="AE60:AF60"/>
    <mergeCell ref="N61:O61"/>
    <mergeCell ref="AE61:AF61"/>
    <mergeCell ref="N62:O62"/>
    <mergeCell ref="T62:AD62"/>
    <mergeCell ref="AE62:AF62"/>
    <mergeCell ref="AE36:AF36"/>
    <mergeCell ref="N51:O51"/>
    <mergeCell ref="AE51:AF51"/>
    <mergeCell ref="N52:O52"/>
    <mergeCell ref="AE52:AF52"/>
    <mergeCell ref="N38:O38"/>
    <mergeCell ref="AE38:AF38"/>
    <mergeCell ref="N39:O39"/>
    <mergeCell ref="AE39:AF39"/>
    <mergeCell ref="N40:O40"/>
    <mergeCell ref="AE40:AF40"/>
    <mergeCell ref="N41:O41"/>
    <mergeCell ref="AE41:AF41"/>
    <mergeCell ref="N42:O42"/>
    <mergeCell ref="AE42:AF42"/>
    <mergeCell ref="N43:O43"/>
    <mergeCell ref="AE43:AF43"/>
    <mergeCell ref="N44:O44"/>
    <mergeCell ref="AE44:AF44"/>
    <mergeCell ref="N45:O45"/>
    <mergeCell ref="N46:O46"/>
    <mergeCell ref="N47:O47"/>
    <mergeCell ref="N48:O48"/>
    <mergeCell ref="AE48:AF48"/>
    <mergeCell ref="AE24:AF24"/>
    <mergeCell ref="N37:O37"/>
    <mergeCell ref="AE37:AF37"/>
    <mergeCell ref="N26:O26"/>
    <mergeCell ref="AE26:AF26"/>
    <mergeCell ref="N27:O27"/>
    <mergeCell ref="AE27:AF27"/>
    <mergeCell ref="N28:O28"/>
    <mergeCell ref="AE28:AF28"/>
    <mergeCell ref="N29:O29"/>
    <mergeCell ref="AE29:AF29"/>
    <mergeCell ref="N30:O30"/>
    <mergeCell ref="AE30:AF30"/>
    <mergeCell ref="N31:O31"/>
    <mergeCell ref="AE31:AF31"/>
    <mergeCell ref="N32:O32"/>
    <mergeCell ref="AE32:AF32"/>
    <mergeCell ref="N33:O33"/>
    <mergeCell ref="N35:O35"/>
    <mergeCell ref="AE35:AF35"/>
    <mergeCell ref="N36:O36"/>
    <mergeCell ref="N25:O25"/>
    <mergeCell ref="AE25:AF25"/>
    <mergeCell ref="N14:O14"/>
    <mergeCell ref="AE14:AF14"/>
    <mergeCell ref="N15:O15"/>
    <mergeCell ref="AE15:AF15"/>
    <mergeCell ref="N16:O16"/>
    <mergeCell ref="AE16:AF16"/>
    <mergeCell ref="N17:O17"/>
    <mergeCell ref="AE17:AF17"/>
    <mergeCell ref="N18:O18"/>
    <mergeCell ref="AE18:AF18"/>
    <mergeCell ref="N19:O19"/>
    <mergeCell ref="AE19:AF19"/>
    <mergeCell ref="N20:O20"/>
    <mergeCell ref="AE20:AF20"/>
    <mergeCell ref="N21:O21"/>
    <mergeCell ref="AE21:AF21"/>
    <mergeCell ref="N8:O8"/>
    <mergeCell ref="AE8:AF8"/>
    <mergeCell ref="N9:O9"/>
    <mergeCell ref="AE9:AF9"/>
    <mergeCell ref="N10:O10"/>
    <mergeCell ref="AE10:AF10"/>
    <mergeCell ref="N11:O11"/>
    <mergeCell ref="AE33:AF33"/>
    <mergeCell ref="N34:O34"/>
    <mergeCell ref="AE34:AF34"/>
    <mergeCell ref="B1:AJ1"/>
    <mergeCell ref="B2:S2"/>
    <mergeCell ref="B3:S3"/>
    <mergeCell ref="P5:S5"/>
    <mergeCell ref="AG5:AJ5"/>
    <mergeCell ref="B7:M7"/>
    <mergeCell ref="N7:O7"/>
    <mergeCell ref="T7:AD7"/>
    <mergeCell ref="AE7:AF7"/>
    <mergeCell ref="AE11:AF11"/>
    <mergeCell ref="N12:O12"/>
    <mergeCell ref="AE12:AF12"/>
    <mergeCell ref="N22:O22"/>
    <mergeCell ref="AE22:AF22"/>
    <mergeCell ref="N23:O23"/>
    <mergeCell ref="AE23:AF23"/>
    <mergeCell ref="N24:O24"/>
    <mergeCell ref="T24:AD24"/>
    <mergeCell ref="N13:O13"/>
    <mergeCell ref="AE13:AF13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8" orientation="portrait" cellComments="asDisplayed" r:id="rId1"/>
  <headerFooter alignWithMargins="0"/>
  <colBreaks count="1" manualBreakCount="1">
    <brk id="19" max="6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W294"/>
  <sheetViews>
    <sheetView showGridLines="0" view="pageBreakPreview" zoomScale="120" zoomScaleNormal="100" zoomScaleSheetLayoutView="120" workbookViewId="0">
      <selection activeCell="AA16" sqref="AA16:AB16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8" ht="23.25" customHeight="1">
      <c r="A2" s="419" t="s">
        <v>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8" ht="14.1" customHeight="1">
      <c r="A3" s="420" t="str">
        <f>単体PL!A3</f>
        <v>自　平成28年04月01日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8" ht="14.1" customHeight="1">
      <c r="A4" s="420" t="str">
        <f>[1]PL!A4</f>
        <v>至　平成29年03月31日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502" t="s">
        <v>191</v>
      </c>
      <c r="P4" s="502"/>
      <c r="Q4" s="502"/>
      <c r="R4" s="502"/>
    </row>
    <row r="5" spans="1:18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194</v>
      </c>
      <c r="N5" s="31"/>
      <c r="O5" s="245">
        <f>'単体BS 按分用'!P6</f>
        <v>0</v>
      </c>
      <c r="P5" s="245">
        <f>'単体BS 按分用'!Q6</f>
        <v>0</v>
      </c>
      <c r="Q5" s="245">
        <f>'単体BS 按分用'!R6</f>
        <v>0</v>
      </c>
      <c r="R5" s="245">
        <f>'単体BS 按分用'!S6</f>
        <v>0</v>
      </c>
    </row>
    <row r="6" spans="1:18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254">
        <f>'単体BS 按分用'!P7</f>
        <v>0</v>
      </c>
      <c r="P6" s="254">
        <f>'単体BS 按分用'!Q7</f>
        <v>0</v>
      </c>
      <c r="Q6" s="254">
        <f>'単体BS 按分用'!R7</f>
        <v>0</v>
      </c>
      <c r="R6" s="254">
        <f>'単体BS 按分用'!S7</f>
        <v>0</v>
      </c>
    </row>
    <row r="7" spans="1:18" ht="15.75" customHeight="1">
      <c r="A7" s="34"/>
      <c r="B7" s="35" t="s">
        <v>177</v>
      </c>
      <c r="C7" s="35"/>
      <c r="D7" s="29"/>
      <c r="E7" s="35"/>
      <c r="F7" s="35"/>
      <c r="G7" s="35"/>
      <c r="H7" s="35"/>
      <c r="I7" s="36"/>
      <c r="J7" s="36"/>
      <c r="K7" s="36"/>
      <c r="L7" s="416">
        <f>'単体PL 按分用'!L7:M7/1000000</f>
        <v>121.544774</v>
      </c>
      <c r="M7" s="417"/>
      <c r="O7" s="275">
        <f t="shared" ref="O7:R26" si="0">$L7*O$6</f>
        <v>0</v>
      </c>
      <c r="P7" s="275">
        <f t="shared" si="0"/>
        <v>0</v>
      </c>
      <c r="Q7" s="275">
        <f t="shared" si="0"/>
        <v>0</v>
      </c>
      <c r="R7" s="275">
        <f t="shared" si="0"/>
        <v>0</v>
      </c>
    </row>
    <row r="8" spans="1:18" ht="15.75" customHeight="1">
      <c r="A8" s="34"/>
      <c r="B8" s="35"/>
      <c r="C8" s="35" t="s">
        <v>235</v>
      </c>
      <c r="D8" s="35"/>
      <c r="E8" s="35"/>
      <c r="F8" s="35"/>
      <c r="G8" s="35"/>
      <c r="H8" s="35"/>
      <c r="I8" s="36"/>
      <c r="J8" s="36"/>
      <c r="K8" s="36"/>
      <c r="L8" s="416">
        <f>'単体PL 按分用'!L8:M8/1000000</f>
        <v>115.07663100000001</v>
      </c>
      <c r="M8" s="417"/>
      <c r="O8" s="265">
        <f t="shared" si="0"/>
        <v>0</v>
      </c>
      <c r="P8" s="265">
        <f t="shared" si="0"/>
        <v>0</v>
      </c>
      <c r="Q8" s="265">
        <f t="shared" si="0"/>
        <v>0</v>
      </c>
      <c r="R8" s="265">
        <f t="shared" si="0"/>
        <v>0</v>
      </c>
    </row>
    <row r="9" spans="1:18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'単体PL 按分用'!L9:M9/1000000</f>
        <v>44.898313999999999</v>
      </c>
      <c r="M9" s="417"/>
      <c r="O9" s="265">
        <f t="shared" si="0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'単体PL 按分用'!L10:M10/1000000</f>
        <v>33.898434999999999</v>
      </c>
      <c r="M10" s="417"/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'単体PL 按分用'!L11:M11/1000000</f>
        <v>1.9617340000000001</v>
      </c>
      <c r="M11" s="417"/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'単体PL 按分用'!L12:M12/1000000</f>
        <v>0</v>
      </c>
      <c r="M12" s="417"/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'単体PL 按分用'!L13:M13/1000000</f>
        <v>9.0381450000000001</v>
      </c>
      <c r="M13" s="417"/>
      <c r="O13" s="265">
        <f t="shared" si="0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'単体PL 按分用'!L14:M14/1000000</f>
        <v>70.122797000000006</v>
      </c>
      <c r="M14" s="417"/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'単体PL 按分用'!L15:M15/1000000</f>
        <v>64.491737999999998</v>
      </c>
      <c r="M15" s="417"/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'単体PL 按分用'!L16:M16/1000000</f>
        <v>0</v>
      </c>
      <c r="M16" s="417"/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'単体PL 按分用'!L17:M17/1000000</f>
        <v>5.6240209999999999</v>
      </c>
      <c r="M17" s="417"/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'単体PL 按分用'!L18:M18/1000000</f>
        <v>7.038E-3</v>
      </c>
      <c r="M18" s="417"/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'単体PL 按分用'!L19:M19/1000000</f>
        <v>5.552E-2</v>
      </c>
      <c r="M19" s="417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'単体PL 按分用'!L20:M20/1000000</f>
        <v>0</v>
      </c>
      <c r="M20" s="417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'単体PL 按分用'!L21:M21/1000000</f>
        <v>0</v>
      </c>
      <c r="M21" s="41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'単体PL 按分用'!L22:M22/1000000</f>
        <v>5.552E-2</v>
      </c>
      <c r="M22" s="417"/>
      <c r="O22" s="265">
        <f t="shared" si="0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'単体PL 按分用'!L23:M23/1000000</f>
        <v>6.4681430000000004</v>
      </c>
      <c r="M23" s="417"/>
      <c r="O23" s="265">
        <f t="shared" si="0"/>
        <v>0</v>
      </c>
      <c r="P23" s="265">
        <f t="shared" si="0"/>
        <v>0</v>
      </c>
      <c r="Q23" s="265">
        <f t="shared" si="0"/>
        <v>0</v>
      </c>
      <c r="R23" s="265">
        <f t="shared" si="0"/>
        <v>0</v>
      </c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'単体PL 按分用'!L24:M24/1000000</f>
        <v>6.459943</v>
      </c>
      <c r="M24" s="417"/>
      <c r="O24" s="265">
        <f t="shared" si="0"/>
        <v>0</v>
      </c>
      <c r="P24" s="265">
        <f t="shared" si="0"/>
        <v>0</v>
      </c>
      <c r="Q24" s="265">
        <f t="shared" si="0"/>
        <v>0</v>
      </c>
      <c r="R24" s="265">
        <f t="shared" si="0"/>
        <v>0</v>
      </c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'単体PL 按分用'!L25:M25/1000000</f>
        <v>0</v>
      </c>
      <c r="M25" s="417"/>
      <c r="O25" s="265">
        <f t="shared" si="0"/>
        <v>0</v>
      </c>
      <c r="P25" s="265">
        <f t="shared" si="0"/>
        <v>0</v>
      </c>
      <c r="Q25" s="265">
        <f t="shared" si="0"/>
        <v>0</v>
      </c>
      <c r="R25" s="265">
        <f t="shared" si="0"/>
        <v>0</v>
      </c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'単体PL 按分用'!L26:M26/1000000</f>
        <v>0</v>
      </c>
      <c r="M26" s="417"/>
      <c r="O26" s="265">
        <f t="shared" si="0"/>
        <v>0</v>
      </c>
      <c r="P26" s="265">
        <f t="shared" si="0"/>
        <v>0</v>
      </c>
      <c r="Q26" s="265">
        <f t="shared" si="0"/>
        <v>0</v>
      </c>
      <c r="R26" s="265">
        <f t="shared" si="0"/>
        <v>0</v>
      </c>
    </row>
    <row r="27" spans="1:23" s="7" customFormat="1" ht="15.75" customHeight="1">
      <c r="A27" s="34"/>
      <c r="B27" s="35"/>
      <c r="C27" s="35"/>
      <c r="D27" s="207" t="s">
        <v>233</v>
      </c>
      <c r="E27" s="207"/>
      <c r="F27" s="207"/>
      <c r="G27" s="207"/>
      <c r="H27" s="207"/>
      <c r="I27" s="37"/>
      <c r="J27" s="37"/>
      <c r="K27" s="37"/>
      <c r="L27" s="416">
        <f>'単体PL 按分用'!L27:M27/1000000</f>
        <v>8.2000000000000007E-3</v>
      </c>
      <c r="M27" s="417"/>
      <c r="O27" s="265">
        <f t="shared" ref="O27:R41" si="1">$L27*O$6</f>
        <v>0</v>
      </c>
      <c r="P27" s="265">
        <f t="shared" si="1"/>
        <v>0</v>
      </c>
      <c r="Q27" s="265">
        <f t="shared" si="1"/>
        <v>0</v>
      </c>
      <c r="R27" s="265">
        <f t="shared" si="1"/>
        <v>0</v>
      </c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'単体PL 按分用'!L28:M28/1000000</f>
        <v>0.40255000000000002</v>
      </c>
      <c r="M28" s="417"/>
      <c r="O28" s="265">
        <f t="shared" si="1"/>
        <v>0</v>
      </c>
      <c r="P28" s="265">
        <f t="shared" si="1"/>
        <v>0</v>
      </c>
      <c r="Q28" s="265">
        <f t="shared" si="1"/>
        <v>0</v>
      </c>
      <c r="R28" s="265">
        <f t="shared" si="1"/>
        <v>0</v>
      </c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'単体PL 按分用'!L29:M29/1000000</f>
        <v>0.40255000000000002</v>
      </c>
      <c r="M29" s="417"/>
      <c r="O29" s="265">
        <f t="shared" si="1"/>
        <v>0</v>
      </c>
      <c r="P29" s="265">
        <f t="shared" si="1"/>
        <v>0</v>
      </c>
      <c r="Q29" s="265">
        <f t="shared" si="1"/>
        <v>0</v>
      </c>
      <c r="R29" s="265">
        <f t="shared" si="1"/>
        <v>0</v>
      </c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f>'単体PL 按分用'!L30:M30/1000000</f>
        <v>0</v>
      </c>
      <c r="M30" s="417"/>
      <c r="O30" s="265">
        <f t="shared" si="1"/>
        <v>0</v>
      </c>
      <c r="P30" s="265">
        <f t="shared" si="1"/>
        <v>0</v>
      </c>
      <c r="Q30" s="265">
        <f t="shared" si="1"/>
        <v>0</v>
      </c>
      <c r="R30" s="265">
        <f t="shared" si="1"/>
        <v>0</v>
      </c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'単体PL 按分用'!L31:M31/1000000</f>
        <v>121.142224</v>
      </c>
      <c r="M31" s="427"/>
      <c r="O31" s="375">
        <f t="shared" si="1"/>
        <v>0</v>
      </c>
      <c r="P31" s="375">
        <f t="shared" si="1"/>
        <v>0</v>
      </c>
      <c r="Q31" s="375">
        <f t="shared" si="1"/>
        <v>0</v>
      </c>
      <c r="R31" s="375">
        <f t="shared" si="1"/>
        <v>0</v>
      </c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'単体PL 按分用'!L32:M32/1000000</f>
        <v>0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1:18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'単体PL 按分用'!L33:M33/1000000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1:18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'単体PL 按分用'!L34:M34/1000000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1:18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'単体PL 按分用'!L35:M35/1000000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1:18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'単体PL 按分用'!L36:M36/1000000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1:18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'単体PL 按分用'!L37:M37/1000000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1:18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'単体PL 按分用'!L38:M38/1000000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1:18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'単体PL 按分用'!L39:M39/1000000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1:18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f>'単体PL 按分用'!L40:M40/1000000</f>
        <v>0</v>
      </c>
      <c r="M40" s="429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1:18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28">
        <f>'単体PL 按分用'!L41:M41/1000000</f>
        <v>121.142224</v>
      </c>
      <c r="M41" s="429"/>
      <c r="O41" s="375">
        <f t="shared" si="1"/>
        <v>0</v>
      </c>
      <c r="P41" s="375">
        <f t="shared" si="1"/>
        <v>0</v>
      </c>
      <c r="Q41" s="375">
        <f t="shared" si="1"/>
        <v>0</v>
      </c>
      <c r="R41" s="375">
        <f t="shared" si="1"/>
        <v>0</v>
      </c>
    </row>
    <row r="42" spans="1:18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8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8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8" s="7" customFormat="1" ht="15.6" customHeight="1"/>
    <row r="46" spans="1:18" s="7" customFormat="1" ht="3.75" customHeight="1"/>
    <row r="47" spans="1:18" s="7" customFormat="1" ht="15.6" customHeight="1"/>
    <row r="48" spans="1:18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2">
    <mergeCell ref="L21:M21"/>
    <mergeCell ref="L22:M22"/>
    <mergeCell ref="L23:M23"/>
    <mergeCell ref="L41:M41"/>
    <mergeCell ref="L29:M29"/>
    <mergeCell ref="L30:M30"/>
    <mergeCell ref="L31:M31"/>
    <mergeCell ref="L32:M32"/>
    <mergeCell ref="L33:M33"/>
    <mergeCell ref="L34:M34"/>
    <mergeCell ref="L36:M36"/>
    <mergeCell ref="L35:M35"/>
    <mergeCell ref="L37:M37"/>
    <mergeCell ref="L38:M38"/>
    <mergeCell ref="L39:M39"/>
    <mergeCell ref="L40:M40"/>
    <mergeCell ref="L25:M25"/>
    <mergeCell ref="L26:M26"/>
    <mergeCell ref="L27:M27"/>
    <mergeCell ref="L28:M2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O4:R4"/>
    <mergeCell ref="A6:K6"/>
    <mergeCell ref="L6:M6"/>
    <mergeCell ref="L12:M12"/>
    <mergeCell ref="A1:M1"/>
    <mergeCell ref="A2:M2"/>
    <mergeCell ref="A3:M3"/>
    <mergeCell ref="A4:M4"/>
    <mergeCell ref="L7:M7"/>
    <mergeCell ref="L8:M8"/>
  </mergeCells>
  <phoneticPr fontId="3"/>
  <printOptions horizontalCentered="1"/>
  <pageMargins left="0" right="0" top="0.51181102362204722" bottom="0.59055118110236227" header="0.35433070866141736" footer="0.31496062992125984"/>
  <pageSetup paperSize="9" scale="96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T296"/>
  <sheetViews>
    <sheetView showGridLines="0" view="pageBreakPreview" topLeftCell="A13" zoomScale="120" zoomScaleNormal="100" zoomScaleSheetLayoutView="120" workbookViewId="0">
      <selection activeCell="AA16" sqref="AA16:AB16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8" ht="18.75" customHeight="1">
      <c r="A2" s="31"/>
      <c r="B2" s="434" t="s">
        <v>92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8" ht="14.45" customHeight="1">
      <c r="A3" s="58"/>
      <c r="B3" s="435" t="str">
        <f>単体NW!B3</f>
        <v>自　　平成28年04月01日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8" ht="14.45" customHeight="1">
      <c r="A4" s="58"/>
      <c r="B4" s="435" t="str">
        <f>単体NW!B4</f>
        <v>至　　平成29年03月31日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8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195</v>
      </c>
      <c r="O5" s="503" t="s">
        <v>191</v>
      </c>
      <c r="P5" s="504"/>
      <c r="Q5" s="504"/>
      <c r="R5" s="505"/>
    </row>
    <row r="6" spans="1:18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  <c r="O6" s="246">
        <f>'単体BS 按分用'!P6</f>
        <v>0</v>
      </c>
      <c r="P6" s="246">
        <f>'単体BS 按分用'!Q6</f>
        <v>0</v>
      </c>
      <c r="Q6" s="246">
        <f>'単体BS 按分用'!R6</f>
        <v>0</v>
      </c>
      <c r="R6" s="246">
        <f>'単体BS 按分用'!S6</f>
        <v>0</v>
      </c>
    </row>
    <row r="7" spans="1:18" ht="29.25" customHeight="1" thickBot="1">
      <c r="B7" s="439"/>
      <c r="C7" s="440"/>
      <c r="D7" s="440"/>
      <c r="E7" s="440"/>
      <c r="F7" s="440"/>
      <c r="G7" s="440"/>
      <c r="H7" s="440"/>
      <c r="I7" s="441"/>
      <c r="J7" s="509"/>
      <c r="K7" s="510"/>
      <c r="L7" s="218" t="s">
        <v>94</v>
      </c>
      <c r="M7" s="210" t="s">
        <v>95</v>
      </c>
      <c r="O7" s="255">
        <f>'単体BS 按分用'!P7</f>
        <v>0</v>
      </c>
      <c r="P7" s="255">
        <f>'単体BS 按分用'!Q7</f>
        <v>0</v>
      </c>
      <c r="Q7" s="255">
        <f>'単体BS 按分用'!R7</f>
        <v>0</v>
      </c>
      <c r="R7" s="255">
        <f>'単体BS 按分用'!S7</f>
        <v>0</v>
      </c>
    </row>
    <row r="8" spans="1:18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44">
        <f>'単体NW 按分用'!J8/1000000</f>
        <v>31.816445000000002</v>
      </c>
      <c r="K8" s="511"/>
      <c r="L8" s="377">
        <f>'単体NW 按分用'!L8/1000000</f>
        <v>32.547525999999998</v>
      </c>
      <c r="M8" s="378">
        <f>'単体NW 按分用'!M8/1000000</f>
        <v>-0.73108099999999998</v>
      </c>
      <c r="O8" s="275">
        <f t="shared" ref="O8:R23" si="0">$J8*O$7</f>
        <v>0</v>
      </c>
      <c r="P8" s="275">
        <f t="shared" si="0"/>
        <v>0</v>
      </c>
      <c r="Q8" s="275">
        <f t="shared" si="0"/>
        <v>0</v>
      </c>
      <c r="R8" s="275">
        <f t="shared" si="0"/>
        <v>0</v>
      </c>
    </row>
    <row r="9" spans="1:18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16">
        <f>'単体NW 按分用'!J9/1000000</f>
        <v>-121.142224</v>
      </c>
      <c r="K9" s="486"/>
      <c r="L9" s="270"/>
      <c r="M9" s="271">
        <f>'単体NW 按分用'!M9/1000000</f>
        <v>-121.142224</v>
      </c>
      <c r="O9" s="265">
        <f t="shared" si="0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>'単体NW 按分用'!J10/1000000</f>
        <v>106.73099999999999</v>
      </c>
      <c r="K10" s="486"/>
      <c r="L10" s="270"/>
      <c r="M10" s="271">
        <f>'単体NW 按分用'!M10/1000000</f>
        <v>106.73099999999999</v>
      </c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>'単体NW 按分用'!J11/1000000</f>
        <v>106.73099999999999</v>
      </c>
      <c r="K11" s="486"/>
      <c r="L11" s="270"/>
      <c r="M11" s="271">
        <f>'単体NW 按分用'!M11/1000000</f>
        <v>106.73099999999999</v>
      </c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16">
        <f>'単体NW 按分用'!J12/1000000</f>
        <v>0</v>
      </c>
      <c r="K12" s="486"/>
      <c r="L12" s="272"/>
      <c r="M12" s="271">
        <f>'単体NW 按分用'!M12/1000000</f>
        <v>0</v>
      </c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26">
        <f>'単体NW 按分用'!J13/1000000</f>
        <v>-14.411224000000001</v>
      </c>
      <c r="K13" s="506"/>
      <c r="L13" s="273"/>
      <c r="M13" s="376">
        <f>'単体NW 按分用'!M13/1000000</f>
        <v>-14.411224000000001</v>
      </c>
      <c r="O13" s="375">
        <f t="shared" si="0"/>
        <v>0</v>
      </c>
      <c r="P13" s="375">
        <f t="shared" si="0"/>
        <v>0</v>
      </c>
      <c r="Q13" s="375">
        <f t="shared" si="0"/>
        <v>0</v>
      </c>
      <c r="R13" s="375">
        <f t="shared" si="0"/>
        <v>0</v>
      </c>
    </row>
    <row r="14" spans="1:18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75">
        <f>'単体NW 按分用'!L14/1000000</f>
        <v>-13.804166</v>
      </c>
      <c r="M14" s="271">
        <f>'単体NW 按分用'!M14/1000000</f>
        <v>13.804166</v>
      </c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'単体NW 按分用'!L15/1000000</f>
        <v>0.64800000000000002</v>
      </c>
      <c r="M15" s="271">
        <f>'単体NW 按分用'!M15/1000000</f>
        <v>-0.64800000000000002</v>
      </c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'単体NW 按分用'!L16/1000000</f>
        <v>-5.6240209999999999</v>
      </c>
      <c r="M16" s="271">
        <f>'単体NW 按分用'!M16/1000000</f>
        <v>5.6240209999999999</v>
      </c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f>'単体NW 按分用'!L17/1000000</f>
        <v>0</v>
      </c>
      <c r="M17" s="271">
        <f>'単体NW 按分用'!M17/1000000</f>
        <v>0</v>
      </c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'単体NW 按分用'!L18/1000000</f>
        <v>-8.8281449999999992</v>
      </c>
      <c r="M18" s="271">
        <f>'単体NW 按分用'!M18/1000000</f>
        <v>8.8281449999999992</v>
      </c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f>'単体NW 按分用'!J19/1000000</f>
        <v>0</v>
      </c>
      <c r="K19" s="486"/>
      <c r="L19" s="265">
        <f>'単体NW 按分用'!L19/1000000</f>
        <v>0</v>
      </c>
      <c r="M19" s="276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f>'単体NW 按分用'!J20/1000000</f>
        <v>0</v>
      </c>
      <c r="K20" s="486"/>
      <c r="L20" s="265">
        <f>'単体NW 按分用'!L20/1000000</f>
        <v>0</v>
      </c>
      <c r="M20" s="276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16">
        <f>'単体NW 按分用'!J21/1000000</f>
        <v>0</v>
      </c>
      <c r="K21" s="486"/>
      <c r="L21" s="265">
        <f>'単体NW 按分用'!L21/1000000</f>
        <v>0</v>
      </c>
      <c r="M21" s="271">
        <f>'単体NW 按分用'!M21/1000000</f>
        <v>0</v>
      </c>
      <c r="N21" s="20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49">
        <f>'単体NW 按分用'!J22/1000000</f>
        <v>-14.411224000000001</v>
      </c>
      <c r="K22" s="487"/>
      <c r="L22" s="277">
        <f>'単体NW 按分用'!L22/1000000</f>
        <v>-13.804166</v>
      </c>
      <c r="M22" s="278">
        <f>'単体NW 按分用'!M22/1000000</f>
        <v>-0.60705799999999999</v>
      </c>
      <c r="N22" s="207"/>
      <c r="O22" s="375">
        <f t="shared" si="0"/>
        <v>0</v>
      </c>
      <c r="P22" s="375">
        <f t="shared" si="0"/>
        <v>0</v>
      </c>
      <c r="Q22" s="375">
        <f t="shared" si="0"/>
        <v>0</v>
      </c>
      <c r="R22" s="375">
        <f t="shared" si="0"/>
        <v>0</v>
      </c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30">
        <f>'単体NW 按分用'!J23/1000000</f>
        <v>17.405221000000001</v>
      </c>
      <c r="K23" s="488"/>
      <c r="L23" s="279">
        <f>'単体NW 按分用'!L23/1000000</f>
        <v>18.743359999999999</v>
      </c>
      <c r="M23" s="280">
        <f>'単体NW 按分用'!M23/1000000</f>
        <v>-1.338139</v>
      </c>
      <c r="N23" s="207"/>
      <c r="O23" s="375">
        <f t="shared" si="0"/>
        <v>0</v>
      </c>
      <c r="P23" s="375">
        <f t="shared" si="0"/>
        <v>0</v>
      </c>
      <c r="Q23" s="375">
        <f t="shared" si="0"/>
        <v>0</v>
      </c>
      <c r="R23" s="375">
        <f t="shared" si="0"/>
        <v>0</v>
      </c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3">
    <mergeCell ref="J20:K20"/>
    <mergeCell ref="J21:K21"/>
    <mergeCell ref="J23:K23"/>
    <mergeCell ref="J14:K14"/>
    <mergeCell ref="J15:K15"/>
    <mergeCell ref="J16:K16"/>
    <mergeCell ref="J17:K17"/>
    <mergeCell ref="J18:K18"/>
    <mergeCell ref="J19:K19"/>
    <mergeCell ref="J22:K22"/>
    <mergeCell ref="O5:R5"/>
    <mergeCell ref="B6:I7"/>
    <mergeCell ref="J6:K7"/>
    <mergeCell ref="J13:K13"/>
    <mergeCell ref="B1:M1"/>
    <mergeCell ref="B2:M2"/>
    <mergeCell ref="B3:M3"/>
    <mergeCell ref="B4:M4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07" orientation="landscape" cellComments="asDisplayed" r:id="rId1"/>
  <headerFooter alignWithMargins="0"/>
  <rowBreaks count="2" manualBreakCount="2">
    <brk id="140" max="16383" man="1"/>
    <brk id="1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R79"/>
  <sheetViews>
    <sheetView showGridLines="0" view="pageBreakPreview" zoomScale="110" zoomScaleNormal="100" zoomScaleSheetLayoutView="110" workbookViewId="0">
      <selection activeCell="AA16" sqref="AA16:AB16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625" style="1" customWidth="1"/>
    <col min="15" max="18" width="13.375" style="1" customWidth="1"/>
    <col min="19" max="19" width="0.75" style="1" customWidth="1"/>
    <col min="20" max="16384" width="9" style="1"/>
  </cols>
  <sheetData>
    <row r="1" spans="1:18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8" ht="18" customHeight="1">
      <c r="A2" s="176"/>
      <c r="B2" s="455" t="s">
        <v>122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8" s="28" customFormat="1" ht="15.95" customHeight="1">
      <c r="B3" s="456" t="str">
        <f>単体CF!B3</f>
        <v>自　　平成28年04月01日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8" s="28" customFormat="1" ht="15.95" customHeight="1">
      <c r="B4" s="456" t="str">
        <f>単体CF!B4</f>
        <v>至　　平成29年03月31日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8" s="29" customFormat="1" ht="17.25" customHeight="1" thickBot="1">
      <c r="M5" s="177" t="s">
        <v>192</v>
      </c>
      <c r="O5" s="507" t="s">
        <v>191</v>
      </c>
      <c r="P5" s="507"/>
      <c r="Q5" s="507"/>
      <c r="R5" s="507"/>
    </row>
    <row r="6" spans="1:18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  <c r="O6" s="247">
        <f>'単体BS 按分用'!P6</f>
        <v>0</v>
      </c>
      <c r="P6" s="247">
        <f>'単体BS 按分用'!Q6</f>
        <v>0</v>
      </c>
      <c r="Q6" s="247">
        <f>'単体BS 按分用'!R6</f>
        <v>0</v>
      </c>
      <c r="R6" s="247">
        <f>'単体BS 按分用'!S6</f>
        <v>0</v>
      </c>
    </row>
    <row r="7" spans="1:18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  <c r="O7" s="256">
        <f>'単体BS 按分用'!P7</f>
        <v>0</v>
      </c>
      <c r="P7" s="256">
        <f>'単体BS 按分用'!Q7</f>
        <v>0</v>
      </c>
      <c r="Q7" s="256">
        <f>'単体BS 按分用'!R7</f>
        <v>0</v>
      </c>
      <c r="R7" s="256">
        <f>'単体BS 按分用'!S7</f>
        <v>0</v>
      </c>
    </row>
    <row r="8" spans="1:18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  <c r="O8" s="236"/>
      <c r="P8" s="236"/>
      <c r="Q8" s="236"/>
      <c r="R8" s="236"/>
    </row>
    <row r="9" spans="1:18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'単体CF 按分用'!L9/1000000</f>
        <v>107.645079</v>
      </c>
      <c r="M9" s="417"/>
      <c r="O9" s="265">
        <f t="shared" ref="O9:R29" si="0">$L9*O$7</f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'単体CF 按分用'!L10/1000000</f>
        <v>101.176936</v>
      </c>
      <c r="M10" s="417"/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'単体CF 按分用'!L11/1000000</f>
        <v>36.622639999999997</v>
      </c>
      <c r="M11" s="417"/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'単体CF 按分用'!L12/1000000</f>
        <v>64.498776000000007</v>
      </c>
      <c r="M12" s="417"/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'単体CF 按分用'!L13/1000000</f>
        <v>0</v>
      </c>
      <c r="M13" s="417"/>
      <c r="O13" s="265">
        <f t="shared" si="0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'単体CF 按分用'!L14/1000000</f>
        <v>5.552E-2</v>
      </c>
      <c r="M14" s="417"/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'単体CF 按分用'!L15/1000000</f>
        <v>6.4681430000000004</v>
      </c>
      <c r="M15" s="417"/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'単体CF 按分用'!L16/1000000</f>
        <v>6.459943</v>
      </c>
      <c r="M16" s="417"/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18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'単体CF 按分用'!L17/1000000</f>
        <v>0</v>
      </c>
      <c r="M17" s="417"/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18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'単体CF 按分用'!L18/1000000</f>
        <v>0</v>
      </c>
      <c r="M18" s="417"/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18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'単体CF 按分用'!L19/1000000</f>
        <v>8.2000000000000007E-3</v>
      </c>
      <c r="M19" s="417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18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'単体CF 按分用'!L20/1000000</f>
        <v>107.13355</v>
      </c>
      <c r="M20" s="417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18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'単体CF 按分用'!L21/1000000</f>
        <v>106.73099999999999</v>
      </c>
      <c r="M21" s="41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</row>
    <row r="22" spans="2:18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'単体CF 按分用'!L22/1000000</f>
        <v>0</v>
      </c>
      <c r="M22" s="417"/>
      <c r="O22" s="265">
        <f t="shared" si="0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</row>
    <row r="23" spans="2:18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'単体CF 按分用'!L23/1000000</f>
        <v>0.40255000000000002</v>
      </c>
      <c r="M23" s="417"/>
      <c r="O23" s="265">
        <f t="shared" si="0"/>
        <v>0</v>
      </c>
      <c r="P23" s="265">
        <f t="shared" si="0"/>
        <v>0</v>
      </c>
      <c r="Q23" s="265">
        <f t="shared" si="0"/>
        <v>0</v>
      </c>
      <c r="R23" s="265">
        <f t="shared" si="0"/>
        <v>0</v>
      </c>
    </row>
    <row r="24" spans="2:18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'単体CF 按分用'!L24/1000000</f>
        <v>0</v>
      </c>
      <c r="M24" s="417"/>
      <c r="O24" s="265">
        <f t="shared" si="0"/>
        <v>0</v>
      </c>
      <c r="P24" s="265">
        <f t="shared" si="0"/>
        <v>0</v>
      </c>
      <c r="Q24" s="265">
        <f t="shared" si="0"/>
        <v>0</v>
      </c>
      <c r="R24" s="265">
        <f t="shared" si="0"/>
        <v>0</v>
      </c>
    </row>
    <row r="25" spans="2:18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'単体CF 按分用'!L25/1000000</f>
        <v>0</v>
      </c>
      <c r="M25" s="417"/>
      <c r="O25" s="265">
        <f t="shared" si="0"/>
        <v>0</v>
      </c>
      <c r="P25" s="265">
        <f t="shared" si="0"/>
        <v>0</v>
      </c>
      <c r="Q25" s="265">
        <f t="shared" si="0"/>
        <v>0</v>
      </c>
      <c r="R25" s="265">
        <f t="shared" si="0"/>
        <v>0</v>
      </c>
    </row>
    <row r="26" spans="2:18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'単体CF 按分用'!L26/1000000</f>
        <v>0</v>
      </c>
      <c r="M26" s="417"/>
      <c r="O26" s="265">
        <f t="shared" si="0"/>
        <v>0</v>
      </c>
      <c r="P26" s="265">
        <f t="shared" si="0"/>
        <v>0</v>
      </c>
      <c r="Q26" s="265">
        <f t="shared" si="0"/>
        <v>0</v>
      </c>
      <c r="R26" s="265">
        <f t="shared" si="0"/>
        <v>0</v>
      </c>
    </row>
    <row r="27" spans="2:18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'単体CF 按分用'!L27/1000000</f>
        <v>0</v>
      </c>
      <c r="M27" s="417"/>
      <c r="O27" s="265">
        <f t="shared" si="0"/>
        <v>0</v>
      </c>
      <c r="P27" s="265">
        <f t="shared" si="0"/>
        <v>0</v>
      </c>
      <c r="Q27" s="265">
        <f t="shared" si="0"/>
        <v>0</v>
      </c>
      <c r="R27" s="265">
        <f t="shared" si="0"/>
        <v>0</v>
      </c>
    </row>
    <row r="28" spans="2:18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f>'単体CF 按分用'!L28/1000000</f>
        <v>0</v>
      </c>
      <c r="M28" s="417"/>
      <c r="O28" s="265">
        <f t="shared" si="0"/>
        <v>0</v>
      </c>
      <c r="P28" s="265">
        <f t="shared" si="0"/>
        <v>0</v>
      </c>
      <c r="Q28" s="265">
        <f t="shared" si="0"/>
        <v>0</v>
      </c>
      <c r="R28" s="265">
        <f t="shared" si="0"/>
        <v>0</v>
      </c>
    </row>
    <row r="29" spans="2:18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'単体CF 按分用'!L29/1000000</f>
        <v>-0.51152900000000001</v>
      </c>
      <c r="M29" s="427"/>
      <c r="O29" s="375">
        <f t="shared" si="0"/>
        <v>0</v>
      </c>
      <c r="P29" s="375">
        <f t="shared" si="0"/>
        <v>0</v>
      </c>
      <c r="Q29" s="375">
        <f t="shared" si="0"/>
        <v>0</v>
      </c>
      <c r="R29" s="375">
        <f t="shared" si="0"/>
        <v>0</v>
      </c>
    </row>
    <row r="30" spans="2:18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  <c r="O30" s="265"/>
      <c r="P30" s="265"/>
      <c r="Q30" s="265"/>
      <c r="R30" s="265"/>
    </row>
    <row r="31" spans="2:18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'単体CF 按分用'!L31/1000000</f>
        <v>0.64800000000000002</v>
      </c>
      <c r="M31" s="417"/>
      <c r="O31" s="265">
        <f t="shared" ref="O31:R43" si="1">$L31*O$7</f>
        <v>0</v>
      </c>
      <c r="P31" s="265">
        <f t="shared" si="1"/>
        <v>0</v>
      </c>
      <c r="Q31" s="265">
        <f t="shared" si="1"/>
        <v>0</v>
      </c>
      <c r="R31" s="265">
        <f t="shared" si="1"/>
        <v>0</v>
      </c>
    </row>
    <row r="32" spans="2:18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'単体CF 按分用'!L32/1000000</f>
        <v>0.64800000000000002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2:18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'単体CF 按分用'!L33/1000000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2:18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'単体CF 按分用'!L34/1000000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2:18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'単体CF 按分用'!L35/1000000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2:18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'単体CF 按分用'!L36/1000000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2:18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'単体CF 按分用'!L37/1000000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2:18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'単体CF 按分用'!L38/1000000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2:18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'単体CF 按分用'!L39/1000000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2:18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'単体CF 按分用'!L40/1000000</f>
        <v>0</v>
      </c>
      <c r="M40" s="417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2:18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'単体CF 按分用'!L41/1000000</f>
        <v>0</v>
      </c>
      <c r="M41" s="417"/>
      <c r="O41" s="265">
        <f t="shared" si="1"/>
        <v>0</v>
      </c>
      <c r="P41" s="265">
        <f t="shared" si="1"/>
        <v>0</v>
      </c>
      <c r="Q41" s="265">
        <f t="shared" si="1"/>
        <v>0</v>
      </c>
      <c r="R41" s="265">
        <f t="shared" si="1"/>
        <v>0</v>
      </c>
    </row>
    <row r="42" spans="2:18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'単体CF 按分用'!L42/1000000</f>
        <v>0</v>
      </c>
      <c r="M42" s="417"/>
      <c r="O42" s="265">
        <f t="shared" si="1"/>
        <v>0</v>
      </c>
      <c r="P42" s="265">
        <f t="shared" si="1"/>
        <v>0</v>
      </c>
      <c r="Q42" s="265">
        <f t="shared" si="1"/>
        <v>0</v>
      </c>
      <c r="R42" s="265">
        <f t="shared" si="1"/>
        <v>0</v>
      </c>
    </row>
    <row r="43" spans="2:18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'単体CF 按分用'!L43/1000000</f>
        <v>-0.64800000000000002</v>
      </c>
      <c r="M43" s="427"/>
      <c r="O43" s="375">
        <f t="shared" si="1"/>
        <v>0</v>
      </c>
      <c r="P43" s="375">
        <f t="shared" si="1"/>
        <v>0</v>
      </c>
      <c r="Q43" s="375">
        <f t="shared" si="1"/>
        <v>0</v>
      </c>
      <c r="R43" s="375">
        <f t="shared" si="1"/>
        <v>0</v>
      </c>
    </row>
    <row r="44" spans="2:18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  <c r="O44" s="265"/>
      <c r="P44" s="265"/>
      <c r="Q44" s="265"/>
      <c r="R44" s="265"/>
    </row>
    <row r="45" spans="2:18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'単体CF 按分用'!L45/1000000</f>
        <v>0</v>
      </c>
      <c r="M45" s="417"/>
      <c r="O45" s="265">
        <f t="shared" ref="O45:R54" si="2">$L45*O$7</f>
        <v>0</v>
      </c>
      <c r="P45" s="265">
        <f t="shared" si="2"/>
        <v>0</v>
      </c>
      <c r="Q45" s="265">
        <f t="shared" si="2"/>
        <v>0</v>
      </c>
      <c r="R45" s="265">
        <f t="shared" si="2"/>
        <v>0</v>
      </c>
    </row>
    <row r="46" spans="2:18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'単体CF 按分用'!L46/1000000</f>
        <v>0</v>
      </c>
      <c r="M46" s="417"/>
      <c r="O46" s="265">
        <f t="shared" si="2"/>
        <v>0</v>
      </c>
      <c r="P46" s="265">
        <f t="shared" si="2"/>
        <v>0</v>
      </c>
      <c r="Q46" s="265">
        <f t="shared" si="2"/>
        <v>0</v>
      </c>
      <c r="R46" s="265">
        <f t="shared" si="2"/>
        <v>0</v>
      </c>
    </row>
    <row r="47" spans="2:18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'単体CF 按分用'!L47/1000000</f>
        <v>0</v>
      </c>
      <c r="M47" s="417"/>
      <c r="O47" s="265">
        <f t="shared" si="2"/>
        <v>0</v>
      </c>
      <c r="P47" s="265">
        <f t="shared" si="2"/>
        <v>0</v>
      </c>
      <c r="Q47" s="265">
        <f t="shared" si="2"/>
        <v>0</v>
      </c>
      <c r="R47" s="265">
        <f t="shared" si="2"/>
        <v>0</v>
      </c>
    </row>
    <row r="48" spans="2:18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'単体CF 按分用'!L48/1000000</f>
        <v>0</v>
      </c>
      <c r="M48" s="417"/>
      <c r="O48" s="265">
        <f t="shared" si="2"/>
        <v>0</v>
      </c>
      <c r="P48" s="265">
        <f t="shared" si="2"/>
        <v>0</v>
      </c>
      <c r="Q48" s="265">
        <f t="shared" si="2"/>
        <v>0</v>
      </c>
      <c r="R48" s="265">
        <f t="shared" si="2"/>
        <v>0</v>
      </c>
    </row>
    <row r="49" spans="2:18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'単体CF 按分用'!L49/1000000</f>
        <v>0</v>
      </c>
      <c r="M49" s="417"/>
      <c r="O49" s="265">
        <f t="shared" si="2"/>
        <v>0</v>
      </c>
      <c r="P49" s="265">
        <f t="shared" si="2"/>
        <v>0</v>
      </c>
      <c r="Q49" s="265">
        <f t="shared" si="2"/>
        <v>0</v>
      </c>
      <c r="R49" s="265">
        <f t="shared" si="2"/>
        <v>0</v>
      </c>
    </row>
    <row r="50" spans="2:18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'単体CF 按分用'!L50/1000000</f>
        <v>0</v>
      </c>
      <c r="M50" s="417"/>
      <c r="O50" s="265">
        <f t="shared" si="2"/>
        <v>0</v>
      </c>
      <c r="P50" s="265">
        <f t="shared" si="2"/>
        <v>0</v>
      </c>
      <c r="Q50" s="265">
        <f t="shared" si="2"/>
        <v>0</v>
      </c>
      <c r="R50" s="265">
        <f t="shared" si="2"/>
        <v>0</v>
      </c>
    </row>
    <row r="51" spans="2:18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84">
        <f>'単体CF 按分用'!L51/1000000</f>
        <v>0</v>
      </c>
      <c r="M51" s="490"/>
      <c r="O51" s="375">
        <f t="shared" si="2"/>
        <v>0</v>
      </c>
      <c r="P51" s="375">
        <f t="shared" si="2"/>
        <v>0</v>
      </c>
      <c r="Q51" s="375">
        <f t="shared" si="2"/>
        <v>0</v>
      </c>
      <c r="R51" s="375">
        <f t="shared" si="2"/>
        <v>0</v>
      </c>
    </row>
    <row r="52" spans="2:18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26">
        <f>'単体CF 按分用'!L52/1000000</f>
        <v>-1.159529</v>
      </c>
      <c r="M52" s="427"/>
      <c r="O52" s="375">
        <f t="shared" si="2"/>
        <v>0</v>
      </c>
      <c r="P52" s="375">
        <f t="shared" si="2"/>
        <v>0</v>
      </c>
      <c r="Q52" s="375">
        <f t="shared" si="2"/>
        <v>0</v>
      </c>
      <c r="R52" s="375">
        <f t="shared" si="2"/>
        <v>0</v>
      </c>
    </row>
    <row r="53" spans="2:18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49">
        <f>'単体CF 按分用'!L53/1000000</f>
        <v>1.7831239999999999</v>
      </c>
      <c r="M53" s="481"/>
      <c r="O53" s="375">
        <f t="shared" si="2"/>
        <v>0</v>
      </c>
      <c r="P53" s="375">
        <f t="shared" si="2"/>
        <v>0</v>
      </c>
      <c r="Q53" s="375">
        <f t="shared" si="2"/>
        <v>0</v>
      </c>
      <c r="R53" s="375">
        <f t="shared" si="2"/>
        <v>0</v>
      </c>
    </row>
    <row r="54" spans="2:18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30">
        <f>'単体CF 按分用'!L54/1000000</f>
        <v>0.62359500000000001</v>
      </c>
      <c r="M54" s="431"/>
      <c r="O54" s="375">
        <f t="shared" si="2"/>
        <v>0</v>
      </c>
      <c r="P54" s="375">
        <f t="shared" si="2"/>
        <v>0</v>
      </c>
      <c r="Q54" s="375">
        <f t="shared" si="2"/>
        <v>0</v>
      </c>
      <c r="R54" s="375">
        <f t="shared" si="2"/>
        <v>0</v>
      </c>
    </row>
    <row r="55" spans="2:18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372"/>
      <c r="M55" s="372"/>
      <c r="O55" s="267"/>
      <c r="P55" s="267"/>
      <c r="Q55" s="267"/>
      <c r="R55" s="267"/>
    </row>
    <row r="56" spans="2:18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82">
        <f>'単体CF 按分用'!L56:M56/1000000</f>
        <v>0</v>
      </c>
      <c r="M56" s="491"/>
      <c r="O56" s="375">
        <f t="shared" ref="O56:R59" si="3">$L56*O$7</f>
        <v>0</v>
      </c>
      <c r="P56" s="375">
        <f t="shared" si="3"/>
        <v>0</v>
      </c>
      <c r="Q56" s="375">
        <f t="shared" si="3"/>
        <v>0</v>
      </c>
      <c r="R56" s="375">
        <f t="shared" si="3"/>
        <v>0</v>
      </c>
    </row>
    <row r="57" spans="2:18" s="7" customFormat="1" ht="13.5" customHeight="1">
      <c r="B57" s="374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f>'単体CF 按分用'!L57:M57/1000000</f>
        <v>0</v>
      </c>
      <c r="M57" s="427"/>
      <c r="O57" s="375">
        <f t="shared" si="3"/>
        <v>0</v>
      </c>
      <c r="P57" s="375">
        <f t="shared" si="3"/>
        <v>0</v>
      </c>
      <c r="Q57" s="375">
        <f t="shared" si="3"/>
        <v>0</v>
      </c>
      <c r="R57" s="375">
        <f t="shared" si="3"/>
        <v>0</v>
      </c>
    </row>
    <row r="58" spans="2:18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7">
        <f>'単体CF 按分用'!L58:M58/1000000</f>
        <v>0</v>
      </c>
      <c r="M58" s="473"/>
      <c r="O58" s="375">
        <f t="shared" si="3"/>
        <v>0</v>
      </c>
      <c r="P58" s="375">
        <f t="shared" si="3"/>
        <v>0</v>
      </c>
      <c r="Q58" s="375">
        <f t="shared" si="3"/>
        <v>0</v>
      </c>
      <c r="R58" s="375">
        <f t="shared" si="3"/>
        <v>0</v>
      </c>
    </row>
    <row r="59" spans="2:18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'単体CF 按分用'!L59:M59/1000000</f>
        <v>0.62359500000000001</v>
      </c>
      <c r="M59" s="431"/>
      <c r="O59" s="375">
        <f t="shared" si="3"/>
        <v>0</v>
      </c>
      <c r="P59" s="375">
        <f t="shared" si="3"/>
        <v>0</v>
      </c>
      <c r="Q59" s="375">
        <f t="shared" si="3"/>
        <v>0</v>
      </c>
      <c r="R59" s="375">
        <f t="shared" si="3"/>
        <v>0</v>
      </c>
    </row>
    <row r="60" spans="2:18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8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8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8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8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1">
    <mergeCell ref="B52:K52"/>
    <mergeCell ref="L52:M52"/>
    <mergeCell ref="B53:K53"/>
    <mergeCell ref="L53:M53"/>
    <mergeCell ref="B54:K54"/>
    <mergeCell ref="L54:M54"/>
    <mergeCell ref="L59:M59"/>
    <mergeCell ref="L50:M50"/>
    <mergeCell ref="L51:M51"/>
    <mergeCell ref="L56:M56"/>
    <mergeCell ref="L57:M57"/>
    <mergeCell ref="L58:M58"/>
    <mergeCell ref="L36:M36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37:M37"/>
    <mergeCell ref="L46:M46"/>
    <mergeCell ref="L47:M47"/>
    <mergeCell ref="L48:M48"/>
    <mergeCell ref="L35:M35"/>
    <mergeCell ref="L20:M20"/>
    <mergeCell ref="L21:M21"/>
    <mergeCell ref="L22:M22"/>
    <mergeCell ref="L23:M23"/>
    <mergeCell ref="L24:M24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25:M25"/>
    <mergeCell ref="L19:M19"/>
    <mergeCell ref="O5:R5"/>
    <mergeCell ref="B6:K7"/>
    <mergeCell ref="L6:M7"/>
    <mergeCell ref="L13:M13"/>
    <mergeCell ref="L9:M9"/>
    <mergeCell ref="L10:M10"/>
    <mergeCell ref="L11:M11"/>
    <mergeCell ref="L12:M12"/>
    <mergeCell ref="L14:M14"/>
    <mergeCell ref="L15:M15"/>
    <mergeCell ref="L16:M16"/>
    <mergeCell ref="L17:M17"/>
    <mergeCell ref="L18:M18"/>
    <mergeCell ref="B1:M1"/>
    <mergeCell ref="B2:M2"/>
    <mergeCell ref="B3:M3"/>
    <mergeCell ref="B4:M4"/>
    <mergeCell ref="L8:M8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orientation="portrait" cellComments="asDisplayed" r:id="rId1"/>
  <headerFooter alignWithMargins="0"/>
  <rowBreaks count="1" manualBreakCount="1">
    <brk id="59" max="1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59999389629810485"/>
  </sheetPr>
  <dimension ref="A1:AB282"/>
  <sheetViews>
    <sheetView showGridLines="0" view="pageBreakPreview" topLeftCell="A43" zoomScaleNormal="100" zoomScaleSheetLayoutView="100" workbookViewId="0">
      <selection activeCell="B4" sqref="B4:M4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5" width="6.625" style="1" customWidth="1"/>
    <col min="16" max="17" width="2.125" style="1" customWidth="1"/>
    <col min="18" max="25" width="3.875" style="1" customWidth="1"/>
    <col min="26" max="26" width="6.5" style="1" customWidth="1"/>
    <col min="27" max="28" width="6.625" style="1" customWidth="1"/>
    <col min="29" max="29" width="0.625" style="1" customWidth="1"/>
    <col min="30" max="16384" width="9" style="1"/>
  </cols>
  <sheetData>
    <row r="1" spans="1:28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ht="23.25" customHeight="1">
      <c r="A2" s="2"/>
      <c r="B2" s="381" t="s">
        <v>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</row>
    <row r="3" spans="1:28" ht="21" customHeight="1">
      <c r="B3" s="382" t="s">
        <v>196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</row>
    <row r="4" spans="1:28" s="3" customFormat="1" ht="16.5" customHeight="1" thickBot="1">
      <c r="B4" s="4"/>
      <c r="AB4" s="5" t="s">
        <v>189</v>
      </c>
    </row>
    <row r="5" spans="1:28" s="6" customFormat="1" ht="14.25" customHeight="1" thickBot="1">
      <c r="B5" s="383" t="s">
        <v>2</v>
      </c>
      <c r="C5" s="384"/>
      <c r="D5" s="384"/>
      <c r="E5" s="384"/>
      <c r="F5" s="384"/>
      <c r="G5" s="384"/>
      <c r="H5" s="384"/>
      <c r="I5" s="385"/>
      <c r="J5" s="385"/>
      <c r="K5" s="385"/>
      <c r="L5" s="385"/>
      <c r="M5" s="385"/>
      <c r="N5" s="386" t="s">
        <v>3</v>
      </c>
      <c r="O5" s="387"/>
      <c r="P5" s="384" t="s">
        <v>2</v>
      </c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6" t="s">
        <v>3</v>
      </c>
      <c r="AB5" s="387"/>
    </row>
    <row r="6" spans="1:28" s="7" customFormat="1" ht="14.85" customHeight="1">
      <c r="B6" s="8" t="s">
        <v>4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390"/>
      <c r="O6" s="391"/>
      <c r="P6" s="12" t="s">
        <v>5</v>
      </c>
      <c r="Q6" s="12"/>
      <c r="R6" s="12"/>
      <c r="S6" s="12"/>
      <c r="T6" s="12"/>
      <c r="U6" s="12"/>
      <c r="V6" s="13"/>
      <c r="W6" s="14"/>
      <c r="X6" s="14"/>
      <c r="Y6" s="14"/>
      <c r="Z6" s="14"/>
      <c r="AA6" s="390"/>
      <c r="AB6" s="391"/>
    </row>
    <row r="7" spans="1:28" s="7" customFormat="1" ht="14.85" customHeight="1">
      <c r="B7" s="15"/>
      <c r="C7" s="10" t="s">
        <v>6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390">
        <f>N8+N36+N39</f>
        <v>445000000</v>
      </c>
      <c r="O7" s="391"/>
      <c r="P7" s="12"/>
      <c r="Q7" s="10" t="s">
        <v>7</v>
      </c>
      <c r="R7" s="10"/>
      <c r="S7" s="10"/>
      <c r="T7" s="10"/>
      <c r="U7" s="10"/>
      <c r="V7" s="9"/>
      <c r="W7" s="9"/>
      <c r="X7" s="9"/>
      <c r="Y7" s="9"/>
      <c r="Z7" s="9"/>
      <c r="AA7" s="390">
        <f>SUM(AA8:AA12)</f>
        <v>0</v>
      </c>
      <c r="AB7" s="391"/>
    </row>
    <row r="8" spans="1:28" s="7" customFormat="1" ht="14.85" customHeight="1">
      <c r="B8" s="15"/>
      <c r="C8" s="10"/>
      <c r="D8" s="10" t="s">
        <v>8</v>
      </c>
      <c r="E8" s="10"/>
      <c r="F8" s="10"/>
      <c r="G8" s="10"/>
      <c r="H8" s="10"/>
      <c r="I8" s="9"/>
      <c r="J8" s="9"/>
      <c r="K8" s="9"/>
      <c r="L8" s="9"/>
      <c r="M8" s="9"/>
      <c r="N8" s="390">
        <f>N9+N25+N34+N35</f>
        <v>0</v>
      </c>
      <c r="O8" s="391"/>
      <c r="P8" s="12"/>
      <c r="Q8" s="10"/>
      <c r="R8" s="10" t="s">
        <v>9</v>
      </c>
      <c r="S8" s="10"/>
      <c r="T8" s="10"/>
      <c r="U8" s="10"/>
      <c r="V8" s="9"/>
      <c r="W8" s="9"/>
      <c r="X8" s="9"/>
      <c r="Y8" s="9"/>
      <c r="Z8" s="9"/>
      <c r="AA8" s="390"/>
      <c r="AB8" s="391"/>
    </row>
    <row r="9" spans="1:28" s="7" customFormat="1" ht="14.85" customHeight="1">
      <c r="B9" s="15"/>
      <c r="C9" s="10"/>
      <c r="D9" s="10"/>
      <c r="E9" s="10" t="s">
        <v>10</v>
      </c>
      <c r="F9" s="10"/>
      <c r="G9" s="10"/>
      <c r="H9" s="10"/>
      <c r="I9" s="9"/>
      <c r="J9" s="9"/>
      <c r="K9" s="9"/>
      <c r="L9" s="9"/>
      <c r="M9" s="9"/>
      <c r="N9" s="390">
        <f>SUM(N10:N24)</f>
        <v>0</v>
      </c>
      <c r="O9" s="391"/>
      <c r="P9" s="12"/>
      <c r="Q9" s="10"/>
      <c r="R9" s="16" t="s">
        <v>11</v>
      </c>
      <c r="S9" s="10"/>
      <c r="T9" s="10"/>
      <c r="U9" s="10"/>
      <c r="V9" s="9"/>
      <c r="W9" s="9"/>
      <c r="X9" s="9"/>
      <c r="Y9" s="9"/>
      <c r="Z9" s="9"/>
      <c r="AA9" s="390"/>
      <c r="AB9" s="391"/>
    </row>
    <row r="10" spans="1:28" s="7" customFormat="1" ht="14.85" customHeight="1">
      <c r="B10" s="15"/>
      <c r="C10" s="10"/>
      <c r="D10" s="10"/>
      <c r="E10" s="10"/>
      <c r="F10" s="10" t="s">
        <v>12</v>
      </c>
      <c r="G10" s="10"/>
      <c r="H10" s="10"/>
      <c r="I10" s="9"/>
      <c r="J10" s="9"/>
      <c r="K10" s="9"/>
      <c r="L10" s="9"/>
      <c r="M10" s="9"/>
      <c r="N10" s="390"/>
      <c r="O10" s="391"/>
      <c r="P10" s="12"/>
      <c r="Q10" s="10"/>
      <c r="R10" s="10" t="s">
        <v>13</v>
      </c>
      <c r="S10" s="10"/>
      <c r="T10" s="10"/>
      <c r="U10" s="10"/>
      <c r="V10" s="9"/>
      <c r="W10" s="9"/>
      <c r="X10" s="9"/>
      <c r="Y10" s="9"/>
      <c r="Z10" s="9"/>
      <c r="AA10" s="390"/>
      <c r="AB10" s="391"/>
    </row>
    <row r="11" spans="1:28" s="7" customFormat="1" ht="14.85" customHeight="1">
      <c r="B11" s="15"/>
      <c r="C11" s="10"/>
      <c r="D11" s="10"/>
      <c r="E11" s="10"/>
      <c r="F11" s="10" t="s">
        <v>14</v>
      </c>
      <c r="G11" s="10"/>
      <c r="H11" s="10"/>
      <c r="I11" s="9"/>
      <c r="J11" s="9"/>
      <c r="K11" s="9"/>
      <c r="L11" s="9"/>
      <c r="M11" s="9"/>
      <c r="N11" s="390"/>
      <c r="O11" s="391"/>
      <c r="P11" s="12"/>
      <c r="Q11" s="10"/>
      <c r="R11" s="10" t="s">
        <v>15</v>
      </c>
      <c r="S11" s="10"/>
      <c r="T11" s="10"/>
      <c r="U11" s="10"/>
      <c r="V11" s="9"/>
      <c r="W11" s="9"/>
      <c r="X11" s="9"/>
      <c r="Y11" s="9"/>
      <c r="Z11" s="9"/>
      <c r="AA11" s="390"/>
      <c r="AB11" s="391"/>
    </row>
    <row r="12" spans="1:28" s="7" customFormat="1" ht="14.85" customHeight="1">
      <c r="B12" s="15"/>
      <c r="C12" s="10"/>
      <c r="D12" s="10"/>
      <c r="E12" s="10"/>
      <c r="F12" s="10" t="s">
        <v>16</v>
      </c>
      <c r="G12" s="10"/>
      <c r="H12" s="10"/>
      <c r="I12" s="9"/>
      <c r="J12" s="9"/>
      <c r="K12" s="9"/>
      <c r="L12" s="9"/>
      <c r="M12" s="9"/>
      <c r="N12" s="390"/>
      <c r="O12" s="391"/>
      <c r="P12" s="12"/>
      <c r="Q12" s="12"/>
      <c r="R12" s="10" t="s">
        <v>17</v>
      </c>
      <c r="S12" s="10"/>
      <c r="T12" s="10"/>
      <c r="U12" s="10"/>
      <c r="V12" s="9"/>
      <c r="W12" s="9"/>
      <c r="X12" s="9"/>
      <c r="Y12" s="9"/>
      <c r="Z12" s="9"/>
      <c r="AA12" s="390"/>
      <c r="AB12" s="391"/>
    </row>
    <row r="13" spans="1:28" s="7" customFormat="1" ht="14.85" customHeight="1">
      <c r="B13" s="15"/>
      <c r="C13" s="10"/>
      <c r="D13" s="10"/>
      <c r="E13" s="10"/>
      <c r="F13" s="10" t="s">
        <v>18</v>
      </c>
      <c r="G13" s="10"/>
      <c r="H13" s="10"/>
      <c r="I13" s="9"/>
      <c r="J13" s="9"/>
      <c r="K13" s="9"/>
      <c r="L13" s="9"/>
      <c r="M13" s="9"/>
      <c r="N13" s="390"/>
      <c r="O13" s="391"/>
      <c r="P13" s="12"/>
      <c r="Q13" s="10" t="s">
        <v>168</v>
      </c>
      <c r="R13" s="10"/>
      <c r="S13" s="10"/>
      <c r="T13" s="10"/>
      <c r="U13" s="10"/>
      <c r="V13" s="9"/>
      <c r="W13" s="9"/>
      <c r="X13" s="9"/>
      <c r="Y13" s="9"/>
      <c r="Z13" s="9"/>
      <c r="AA13" s="390">
        <f>SUM(AA14:AA21)</f>
        <v>371248</v>
      </c>
      <c r="AB13" s="391"/>
    </row>
    <row r="14" spans="1:28" s="7" customFormat="1" ht="14.85" customHeight="1">
      <c r="B14" s="15"/>
      <c r="C14" s="10"/>
      <c r="D14" s="10"/>
      <c r="E14" s="10"/>
      <c r="F14" s="10" t="s">
        <v>19</v>
      </c>
      <c r="G14" s="10"/>
      <c r="H14" s="10"/>
      <c r="I14" s="9"/>
      <c r="J14" s="9"/>
      <c r="K14" s="9"/>
      <c r="L14" s="9"/>
      <c r="M14" s="9"/>
      <c r="N14" s="390"/>
      <c r="O14" s="391"/>
      <c r="P14" s="12"/>
      <c r="Q14" s="12"/>
      <c r="R14" s="16" t="s">
        <v>20</v>
      </c>
      <c r="S14" s="10"/>
      <c r="T14" s="10"/>
      <c r="U14" s="10"/>
      <c r="V14" s="9"/>
      <c r="W14" s="9"/>
      <c r="X14" s="9"/>
      <c r="Y14" s="9"/>
      <c r="Z14" s="9"/>
      <c r="AA14" s="390"/>
      <c r="AB14" s="391"/>
    </row>
    <row r="15" spans="1:28" s="7" customFormat="1" ht="14.85" customHeight="1">
      <c r="B15" s="15"/>
      <c r="C15" s="10"/>
      <c r="D15" s="10"/>
      <c r="E15" s="10"/>
      <c r="F15" s="10" t="s">
        <v>21</v>
      </c>
      <c r="G15" s="10"/>
      <c r="H15" s="10"/>
      <c r="I15" s="9"/>
      <c r="J15" s="9"/>
      <c r="K15" s="9"/>
      <c r="L15" s="9"/>
      <c r="M15" s="9"/>
      <c r="N15" s="390"/>
      <c r="O15" s="391"/>
      <c r="P15" s="12"/>
      <c r="Q15" s="12"/>
      <c r="R15" s="16" t="s">
        <v>22</v>
      </c>
      <c r="S15" s="16"/>
      <c r="T15" s="16"/>
      <c r="U15" s="16"/>
      <c r="V15" s="17"/>
      <c r="W15" s="17"/>
      <c r="X15" s="17"/>
      <c r="Y15" s="17"/>
      <c r="Z15" s="17"/>
      <c r="AA15" s="390"/>
      <c r="AB15" s="391"/>
    </row>
    <row r="16" spans="1:28" s="7" customFormat="1" ht="14.85" customHeight="1">
      <c r="B16" s="15"/>
      <c r="C16" s="10"/>
      <c r="D16" s="10"/>
      <c r="E16" s="10"/>
      <c r="F16" s="10" t="s">
        <v>202</v>
      </c>
      <c r="G16" s="18"/>
      <c r="H16" s="18"/>
      <c r="I16" s="19"/>
      <c r="J16" s="19"/>
      <c r="K16" s="19"/>
      <c r="L16" s="19"/>
      <c r="M16" s="19"/>
      <c r="N16" s="390"/>
      <c r="O16" s="391"/>
      <c r="P16" s="12"/>
      <c r="Q16" s="12"/>
      <c r="R16" s="16" t="s">
        <v>23</v>
      </c>
      <c r="S16" s="16"/>
      <c r="T16" s="16"/>
      <c r="U16" s="16"/>
      <c r="V16" s="17"/>
      <c r="W16" s="17"/>
      <c r="X16" s="17"/>
      <c r="Y16" s="17"/>
      <c r="Z16" s="17"/>
      <c r="AA16" s="390"/>
      <c r="AB16" s="391"/>
    </row>
    <row r="17" spans="2:28" s="7" customFormat="1" ht="14.85" customHeight="1">
      <c r="B17" s="15"/>
      <c r="C17" s="10"/>
      <c r="D17" s="10"/>
      <c r="E17" s="10"/>
      <c r="F17" s="10" t="s">
        <v>170</v>
      </c>
      <c r="G17" s="18"/>
      <c r="H17" s="18"/>
      <c r="I17" s="19"/>
      <c r="J17" s="19"/>
      <c r="K17" s="19"/>
      <c r="L17" s="19"/>
      <c r="M17" s="19"/>
      <c r="N17" s="390"/>
      <c r="O17" s="391"/>
      <c r="P17" s="20"/>
      <c r="Q17" s="12"/>
      <c r="R17" s="16" t="s">
        <v>24</v>
      </c>
      <c r="S17" s="16"/>
      <c r="T17" s="16"/>
      <c r="U17" s="16"/>
      <c r="V17" s="17"/>
      <c r="W17" s="17"/>
      <c r="X17" s="17"/>
      <c r="Y17" s="17"/>
      <c r="Z17" s="17"/>
      <c r="AA17" s="390"/>
      <c r="AB17" s="391"/>
    </row>
    <row r="18" spans="2:28" s="7" customFormat="1" ht="14.85" customHeight="1">
      <c r="B18" s="15"/>
      <c r="C18" s="10"/>
      <c r="D18" s="10"/>
      <c r="E18" s="10"/>
      <c r="F18" s="10" t="s">
        <v>25</v>
      </c>
      <c r="G18" s="18"/>
      <c r="H18" s="18"/>
      <c r="I18" s="19"/>
      <c r="J18" s="19"/>
      <c r="K18" s="19"/>
      <c r="L18" s="19"/>
      <c r="M18" s="19"/>
      <c r="N18" s="390"/>
      <c r="O18" s="391"/>
      <c r="P18" s="20"/>
      <c r="Q18" s="12"/>
      <c r="R18" s="16" t="s">
        <v>26</v>
      </c>
      <c r="S18" s="16"/>
      <c r="T18" s="16"/>
      <c r="U18" s="16"/>
      <c r="V18" s="17"/>
      <c r="W18" s="17"/>
      <c r="X18" s="17"/>
      <c r="Y18" s="17"/>
      <c r="Z18" s="17"/>
      <c r="AA18" s="390"/>
      <c r="AB18" s="391"/>
    </row>
    <row r="19" spans="2:28" s="7" customFormat="1" ht="14.85" customHeight="1">
      <c r="B19" s="15"/>
      <c r="C19" s="10"/>
      <c r="D19" s="10"/>
      <c r="E19" s="10"/>
      <c r="F19" s="10" t="s">
        <v>171</v>
      </c>
      <c r="G19" s="18"/>
      <c r="H19" s="18"/>
      <c r="I19" s="19"/>
      <c r="J19" s="19"/>
      <c r="K19" s="19"/>
      <c r="L19" s="19"/>
      <c r="M19" s="19"/>
      <c r="N19" s="390"/>
      <c r="O19" s="391"/>
      <c r="P19" s="12"/>
      <c r="Q19" s="12"/>
      <c r="R19" s="10" t="s">
        <v>27</v>
      </c>
      <c r="S19" s="10"/>
      <c r="T19" s="10"/>
      <c r="U19" s="10"/>
      <c r="V19" s="9"/>
      <c r="W19" s="9"/>
      <c r="X19" s="9"/>
      <c r="Y19" s="9"/>
      <c r="Z19" s="9"/>
      <c r="AA19" s="390">
        <v>371248</v>
      </c>
      <c r="AB19" s="391"/>
    </row>
    <row r="20" spans="2:28" s="7" customFormat="1" ht="14.85" customHeight="1">
      <c r="B20" s="15"/>
      <c r="C20" s="10"/>
      <c r="D20" s="10"/>
      <c r="E20" s="10"/>
      <c r="F20" s="10" t="s">
        <v>28</v>
      </c>
      <c r="G20" s="18"/>
      <c r="H20" s="18"/>
      <c r="I20" s="19"/>
      <c r="J20" s="19"/>
      <c r="K20" s="19"/>
      <c r="L20" s="19"/>
      <c r="M20" s="19"/>
      <c r="N20" s="390"/>
      <c r="O20" s="391"/>
      <c r="P20" s="12"/>
      <c r="Q20" s="12"/>
      <c r="R20" s="21" t="s">
        <v>172</v>
      </c>
      <c r="S20" s="12"/>
      <c r="T20" s="12"/>
      <c r="U20" s="12"/>
      <c r="V20" s="14"/>
      <c r="W20" s="14"/>
      <c r="X20" s="14"/>
      <c r="Y20" s="14"/>
      <c r="Z20" s="14"/>
      <c r="AA20" s="390"/>
      <c r="AB20" s="391"/>
    </row>
    <row r="21" spans="2:28" s="7" customFormat="1" ht="14.85" customHeight="1">
      <c r="B21" s="15"/>
      <c r="C21" s="10"/>
      <c r="D21" s="10"/>
      <c r="E21" s="10"/>
      <c r="F21" s="10" t="s">
        <v>29</v>
      </c>
      <c r="G21" s="18"/>
      <c r="H21" s="18"/>
      <c r="I21" s="19"/>
      <c r="J21" s="19"/>
      <c r="K21" s="19"/>
      <c r="L21" s="19"/>
      <c r="M21" s="19"/>
      <c r="N21" s="390"/>
      <c r="O21" s="391"/>
      <c r="P21" s="12"/>
      <c r="Q21" s="12"/>
      <c r="R21" s="12" t="s">
        <v>17</v>
      </c>
      <c r="S21" s="12"/>
      <c r="T21" s="12"/>
      <c r="U21" s="12"/>
      <c r="V21" s="14"/>
      <c r="W21" s="14"/>
      <c r="X21" s="14"/>
      <c r="Y21" s="14"/>
      <c r="Z21" s="14"/>
      <c r="AA21" s="390"/>
      <c r="AB21" s="391"/>
    </row>
    <row r="22" spans="2:28" s="7" customFormat="1" ht="14.85" customHeight="1">
      <c r="B22" s="15"/>
      <c r="C22" s="10"/>
      <c r="D22" s="10"/>
      <c r="E22" s="10"/>
      <c r="F22" s="10" t="s">
        <v>173</v>
      </c>
      <c r="G22" s="10"/>
      <c r="H22" s="10"/>
      <c r="I22" s="9"/>
      <c r="J22" s="9"/>
      <c r="K22" s="9"/>
      <c r="L22" s="9"/>
      <c r="M22" s="9"/>
      <c r="N22" s="390"/>
      <c r="O22" s="391"/>
      <c r="P22" s="392" t="s">
        <v>30</v>
      </c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512">
        <f>AA7+AA13</f>
        <v>371248</v>
      </c>
      <c r="AB22" s="513"/>
    </row>
    <row r="23" spans="2:28" s="7" customFormat="1" ht="14.85" customHeight="1">
      <c r="B23" s="15"/>
      <c r="C23" s="10"/>
      <c r="D23" s="10"/>
      <c r="E23" s="10"/>
      <c r="F23" s="10" t="s">
        <v>31</v>
      </c>
      <c r="G23" s="10"/>
      <c r="H23" s="10"/>
      <c r="I23" s="9"/>
      <c r="J23" s="9"/>
      <c r="K23" s="9"/>
      <c r="L23" s="9"/>
      <c r="M23" s="9"/>
      <c r="N23" s="390"/>
      <c r="O23" s="391"/>
      <c r="P23" s="12" t="s">
        <v>32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514"/>
      <c r="AB23" s="515"/>
    </row>
    <row r="24" spans="2:28" s="7" customFormat="1" ht="14.85" customHeight="1">
      <c r="B24" s="15"/>
      <c r="C24" s="10"/>
      <c r="D24" s="10"/>
      <c r="E24" s="10"/>
      <c r="F24" s="10" t="s">
        <v>33</v>
      </c>
      <c r="G24" s="10"/>
      <c r="H24" s="10"/>
      <c r="I24" s="9"/>
      <c r="J24" s="9"/>
      <c r="K24" s="9"/>
      <c r="L24" s="9"/>
      <c r="M24" s="9"/>
      <c r="N24" s="390"/>
      <c r="O24" s="391"/>
      <c r="P24" s="12"/>
      <c r="Q24" s="16" t="s">
        <v>34</v>
      </c>
      <c r="R24" s="23"/>
      <c r="S24" s="23"/>
      <c r="T24" s="23"/>
      <c r="U24" s="23"/>
      <c r="V24" s="24"/>
      <c r="W24" s="24"/>
      <c r="X24" s="24"/>
      <c r="Y24" s="24"/>
      <c r="Z24" s="24"/>
      <c r="AA24" s="390">
        <f>N7+N55+N56</f>
        <v>445000000</v>
      </c>
      <c r="AB24" s="391"/>
    </row>
    <row r="25" spans="2:28" s="7" customFormat="1" ht="14.85" customHeight="1">
      <c r="B25" s="15"/>
      <c r="C25" s="10"/>
      <c r="D25" s="10"/>
      <c r="E25" s="10" t="s">
        <v>35</v>
      </c>
      <c r="F25" s="10"/>
      <c r="G25" s="10"/>
      <c r="H25" s="10"/>
      <c r="I25" s="9"/>
      <c r="J25" s="9"/>
      <c r="K25" s="9"/>
      <c r="L25" s="9"/>
      <c r="M25" s="9"/>
      <c r="N25" s="390">
        <f>SUM(N26:N33)</f>
        <v>0</v>
      </c>
      <c r="O25" s="391"/>
      <c r="P25" s="12"/>
      <c r="Q25" s="14" t="s">
        <v>36</v>
      </c>
      <c r="R25" s="23"/>
      <c r="S25" s="23"/>
      <c r="T25" s="23"/>
      <c r="U25" s="23"/>
      <c r="V25" s="24"/>
      <c r="W25" s="24"/>
      <c r="X25" s="24"/>
      <c r="Y25" s="24"/>
      <c r="Z25" s="24"/>
      <c r="AA25" s="390">
        <f>AA61-AA24</f>
        <v>14863905</v>
      </c>
      <c r="AB25" s="391"/>
    </row>
    <row r="26" spans="2:28" s="7" customFormat="1" ht="14.85" customHeight="1">
      <c r="B26" s="15"/>
      <c r="C26" s="10"/>
      <c r="D26" s="10"/>
      <c r="E26" s="10"/>
      <c r="F26" s="10" t="s">
        <v>37</v>
      </c>
      <c r="G26" s="10"/>
      <c r="H26" s="10"/>
      <c r="I26" s="9"/>
      <c r="J26" s="9"/>
      <c r="K26" s="9"/>
      <c r="L26" s="9"/>
      <c r="M26" s="9"/>
      <c r="N26" s="390"/>
      <c r="O26" s="391"/>
      <c r="P26" s="213"/>
      <c r="Q26" s="14"/>
      <c r="R26" s="14"/>
      <c r="S26" s="14"/>
      <c r="T26" s="14"/>
      <c r="U26" s="14"/>
      <c r="V26" s="14"/>
      <c r="W26" s="14"/>
      <c r="X26" s="14"/>
      <c r="Y26" s="14"/>
      <c r="Z26" s="214"/>
      <c r="AA26" s="390"/>
      <c r="AB26" s="391"/>
    </row>
    <row r="27" spans="2:28" s="7" customFormat="1" ht="14.85" customHeight="1">
      <c r="B27" s="15"/>
      <c r="C27" s="10"/>
      <c r="D27" s="10"/>
      <c r="E27" s="10"/>
      <c r="F27" s="10" t="s">
        <v>16</v>
      </c>
      <c r="G27" s="10"/>
      <c r="H27" s="10"/>
      <c r="I27" s="9"/>
      <c r="J27" s="9"/>
      <c r="K27" s="9"/>
      <c r="L27" s="9"/>
      <c r="M27" s="9"/>
      <c r="N27" s="390"/>
      <c r="O27" s="391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90"/>
      <c r="AB27" s="391"/>
    </row>
    <row r="28" spans="2:28" s="7" customFormat="1" ht="14.85" customHeight="1">
      <c r="B28" s="15"/>
      <c r="C28" s="10"/>
      <c r="D28" s="10"/>
      <c r="E28" s="10"/>
      <c r="F28" s="10" t="s">
        <v>18</v>
      </c>
      <c r="G28" s="10"/>
      <c r="H28" s="10"/>
      <c r="I28" s="9"/>
      <c r="J28" s="9"/>
      <c r="K28" s="9"/>
      <c r="L28" s="9"/>
      <c r="M28" s="9"/>
      <c r="N28" s="390"/>
      <c r="O28" s="391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90"/>
      <c r="AB28" s="391"/>
    </row>
    <row r="29" spans="2:28" s="7" customFormat="1" ht="14.85" customHeight="1">
      <c r="B29" s="15"/>
      <c r="C29" s="10"/>
      <c r="D29" s="10"/>
      <c r="E29" s="10"/>
      <c r="F29" s="10" t="s">
        <v>38</v>
      </c>
      <c r="G29" s="10"/>
      <c r="H29" s="10"/>
      <c r="I29" s="9"/>
      <c r="J29" s="9"/>
      <c r="K29" s="9"/>
      <c r="L29" s="9"/>
      <c r="M29" s="9"/>
      <c r="N29" s="390"/>
      <c r="O29" s="39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90"/>
      <c r="AB29" s="391"/>
    </row>
    <row r="30" spans="2:28" s="7" customFormat="1" ht="14.85" customHeight="1">
      <c r="B30" s="15"/>
      <c r="C30" s="10"/>
      <c r="D30" s="10"/>
      <c r="E30" s="10"/>
      <c r="F30" s="10" t="s">
        <v>21</v>
      </c>
      <c r="G30" s="10"/>
      <c r="H30" s="10"/>
      <c r="I30" s="9"/>
      <c r="J30" s="9"/>
      <c r="K30" s="9"/>
      <c r="L30" s="9"/>
      <c r="M30" s="9"/>
      <c r="N30" s="390"/>
      <c r="O30" s="391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390"/>
      <c r="AB30" s="391"/>
    </row>
    <row r="31" spans="2:28" s="7" customFormat="1" ht="14.85" customHeight="1">
      <c r="B31" s="15"/>
      <c r="C31" s="10"/>
      <c r="D31" s="10"/>
      <c r="E31" s="10"/>
      <c r="F31" s="10" t="s">
        <v>39</v>
      </c>
      <c r="G31" s="10"/>
      <c r="H31" s="10"/>
      <c r="I31" s="9"/>
      <c r="J31" s="9"/>
      <c r="K31" s="9"/>
      <c r="L31" s="9"/>
      <c r="M31" s="9"/>
      <c r="N31" s="390"/>
      <c r="O31" s="39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90"/>
      <c r="AB31" s="391"/>
    </row>
    <row r="32" spans="2:28" s="7" customFormat="1" ht="14.85" customHeight="1">
      <c r="B32" s="15"/>
      <c r="C32" s="10"/>
      <c r="D32" s="10"/>
      <c r="E32" s="10"/>
      <c r="F32" s="10" t="s">
        <v>31</v>
      </c>
      <c r="G32" s="10"/>
      <c r="H32" s="10"/>
      <c r="I32" s="9"/>
      <c r="J32" s="9"/>
      <c r="K32" s="9"/>
      <c r="L32" s="9"/>
      <c r="M32" s="9"/>
      <c r="N32" s="390"/>
      <c r="O32" s="39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90"/>
      <c r="AB32" s="391"/>
    </row>
    <row r="33" spans="2:28" s="7" customFormat="1" ht="14.85" customHeight="1">
      <c r="B33" s="15"/>
      <c r="C33" s="10"/>
      <c r="D33" s="10"/>
      <c r="E33" s="10"/>
      <c r="F33" s="10" t="s">
        <v>33</v>
      </c>
      <c r="G33" s="10"/>
      <c r="H33" s="10"/>
      <c r="I33" s="9"/>
      <c r="J33" s="9"/>
      <c r="K33" s="9"/>
      <c r="L33" s="9"/>
      <c r="M33" s="9"/>
      <c r="N33" s="390"/>
      <c r="O33" s="39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90"/>
      <c r="AB33" s="391"/>
    </row>
    <row r="34" spans="2:28" s="7" customFormat="1" ht="14.85" customHeight="1">
      <c r="B34" s="15"/>
      <c r="C34" s="10"/>
      <c r="D34" s="10"/>
      <c r="E34" s="10" t="s">
        <v>40</v>
      </c>
      <c r="F34" s="26"/>
      <c r="G34" s="26"/>
      <c r="H34" s="26"/>
      <c r="I34" s="27"/>
      <c r="J34" s="27"/>
      <c r="K34" s="27"/>
      <c r="L34" s="27"/>
      <c r="M34" s="27"/>
      <c r="N34" s="390"/>
      <c r="O34" s="391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390"/>
      <c r="AB34" s="391"/>
    </row>
    <row r="35" spans="2:28" s="7" customFormat="1" ht="14.85" customHeight="1">
      <c r="B35" s="15"/>
      <c r="C35" s="10"/>
      <c r="D35" s="10"/>
      <c r="E35" s="10" t="s">
        <v>41</v>
      </c>
      <c r="F35" s="26"/>
      <c r="G35" s="26"/>
      <c r="H35" s="26"/>
      <c r="I35" s="27"/>
      <c r="J35" s="27"/>
      <c r="K35" s="27"/>
      <c r="L35" s="27"/>
      <c r="M35" s="27"/>
      <c r="N35" s="390"/>
      <c r="O35" s="391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90"/>
      <c r="AB35" s="391"/>
    </row>
    <row r="36" spans="2:28" s="7" customFormat="1" ht="14.85" customHeight="1">
      <c r="B36" s="15"/>
      <c r="C36" s="10"/>
      <c r="D36" s="10" t="s">
        <v>42</v>
      </c>
      <c r="E36" s="10"/>
      <c r="F36" s="26"/>
      <c r="G36" s="26"/>
      <c r="H36" s="26"/>
      <c r="I36" s="27"/>
      <c r="J36" s="27"/>
      <c r="K36" s="27"/>
      <c r="L36" s="27"/>
      <c r="M36" s="27"/>
      <c r="N36" s="390">
        <f>N37+N38</f>
        <v>0</v>
      </c>
      <c r="O36" s="391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90"/>
      <c r="AB36" s="391"/>
    </row>
    <row r="37" spans="2:28" s="7" customFormat="1" ht="14.85" customHeight="1">
      <c r="B37" s="15"/>
      <c r="C37" s="10"/>
      <c r="D37" s="10"/>
      <c r="E37" s="10" t="s">
        <v>43</v>
      </c>
      <c r="F37" s="10"/>
      <c r="G37" s="10"/>
      <c r="H37" s="10"/>
      <c r="I37" s="9"/>
      <c r="J37" s="9"/>
      <c r="K37" s="9"/>
      <c r="L37" s="9"/>
      <c r="M37" s="9"/>
      <c r="N37" s="390"/>
      <c r="O37" s="391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90"/>
      <c r="AB37" s="391"/>
    </row>
    <row r="38" spans="2:28" s="7" customFormat="1" ht="14.85" customHeight="1">
      <c r="B38" s="15"/>
      <c r="C38" s="10"/>
      <c r="D38" s="10"/>
      <c r="E38" s="10" t="s">
        <v>203</v>
      </c>
      <c r="F38" s="10"/>
      <c r="G38" s="10"/>
      <c r="H38" s="10"/>
      <c r="I38" s="9"/>
      <c r="J38" s="9"/>
      <c r="K38" s="9"/>
      <c r="L38" s="9"/>
      <c r="M38" s="9"/>
      <c r="N38" s="390"/>
      <c r="O38" s="391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90"/>
      <c r="AB38" s="391"/>
    </row>
    <row r="39" spans="2:28" s="7" customFormat="1" ht="14.85" customHeight="1">
      <c r="B39" s="15"/>
      <c r="C39" s="10"/>
      <c r="D39" s="10" t="s">
        <v>44</v>
      </c>
      <c r="E39" s="10"/>
      <c r="F39" s="10"/>
      <c r="G39" s="10"/>
      <c r="H39" s="10"/>
      <c r="I39" s="10"/>
      <c r="J39" s="9"/>
      <c r="K39" s="9"/>
      <c r="L39" s="9"/>
      <c r="M39" s="9"/>
      <c r="N39" s="390">
        <f>N40+N44+N45+N46+N47+N50+N51</f>
        <v>445000000</v>
      </c>
      <c r="O39" s="391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90"/>
      <c r="AB39" s="391"/>
    </row>
    <row r="40" spans="2:28" s="7" customFormat="1" ht="14.85" customHeight="1">
      <c r="B40" s="15"/>
      <c r="C40" s="10"/>
      <c r="D40" s="10"/>
      <c r="E40" s="10" t="s">
        <v>45</v>
      </c>
      <c r="F40" s="10"/>
      <c r="G40" s="10"/>
      <c r="H40" s="10"/>
      <c r="I40" s="10"/>
      <c r="J40" s="9"/>
      <c r="K40" s="9"/>
      <c r="L40" s="9"/>
      <c r="M40" s="9"/>
      <c r="N40" s="390">
        <f>SUM(N41:N43)</f>
        <v>0</v>
      </c>
      <c r="O40" s="391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90"/>
      <c r="AB40" s="391"/>
    </row>
    <row r="41" spans="2:28" s="7" customFormat="1" ht="14.85" customHeight="1">
      <c r="B41" s="15"/>
      <c r="C41" s="10"/>
      <c r="D41" s="10"/>
      <c r="E41" s="10"/>
      <c r="F41" s="16" t="s">
        <v>46</v>
      </c>
      <c r="G41" s="10"/>
      <c r="H41" s="10"/>
      <c r="I41" s="10"/>
      <c r="J41" s="9"/>
      <c r="K41" s="9"/>
      <c r="L41" s="9"/>
      <c r="M41" s="9"/>
      <c r="N41" s="390"/>
      <c r="O41" s="39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90"/>
      <c r="AB41" s="391"/>
    </row>
    <row r="42" spans="2:28" s="7" customFormat="1" ht="14.85" customHeight="1">
      <c r="B42" s="15"/>
      <c r="C42" s="10"/>
      <c r="D42" s="10"/>
      <c r="E42" s="10"/>
      <c r="F42" s="16" t="s">
        <v>47</v>
      </c>
      <c r="G42" s="10"/>
      <c r="H42" s="10"/>
      <c r="I42" s="10"/>
      <c r="J42" s="9"/>
      <c r="K42" s="9"/>
      <c r="L42" s="9"/>
      <c r="M42" s="9"/>
      <c r="N42" s="390"/>
      <c r="O42" s="391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90"/>
      <c r="AB42" s="391"/>
    </row>
    <row r="43" spans="2:28" s="7" customFormat="1" ht="14.85" customHeight="1">
      <c r="B43" s="15"/>
      <c r="C43" s="10"/>
      <c r="D43" s="10"/>
      <c r="E43" s="10"/>
      <c r="F43" s="16" t="s">
        <v>17</v>
      </c>
      <c r="G43" s="10"/>
      <c r="H43" s="10"/>
      <c r="I43" s="10"/>
      <c r="J43" s="9"/>
      <c r="K43" s="9"/>
      <c r="L43" s="9"/>
      <c r="M43" s="9"/>
      <c r="N43" s="390"/>
      <c r="O43" s="391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319"/>
      <c r="AB43" s="320"/>
    </row>
    <row r="44" spans="2:28" s="7" customFormat="1" ht="14.85" customHeight="1">
      <c r="B44" s="15"/>
      <c r="C44" s="10"/>
      <c r="D44" s="10"/>
      <c r="E44" s="10" t="s">
        <v>204</v>
      </c>
      <c r="F44" s="10"/>
      <c r="G44" s="10"/>
      <c r="H44" s="10"/>
      <c r="I44" s="9"/>
      <c r="J44" s="9"/>
      <c r="K44" s="9"/>
      <c r="L44" s="9"/>
      <c r="M44" s="9"/>
      <c r="N44" s="390"/>
      <c r="O44" s="391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319"/>
      <c r="AB44" s="320"/>
    </row>
    <row r="45" spans="2:28" s="7" customFormat="1" ht="14.85" customHeight="1">
      <c r="B45" s="15"/>
      <c r="C45" s="10"/>
      <c r="D45" s="10"/>
      <c r="E45" s="10" t="s">
        <v>48</v>
      </c>
      <c r="F45" s="10"/>
      <c r="G45" s="10"/>
      <c r="H45" s="10"/>
      <c r="I45" s="9"/>
      <c r="J45" s="9"/>
      <c r="K45" s="9"/>
      <c r="L45" s="9"/>
      <c r="M45" s="9"/>
      <c r="N45" s="390"/>
      <c r="O45" s="391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319"/>
      <c r="AB45" s="320"/>
    </row>
    <row r="46" spans="2:28" s="7" customFormat="1" ht="14.85" customHeight="1">
      <c r="B46" s="15"/>
      <c r="C46" s="10"/>
      <c r="D46" s="10"/>
      <c r="E46" s="10" t="s">
        <v>49</v>
      </c>
      <c r="F46" s="10"/>
      <c r="G46" s="10"/>
      <c r="H46" s="10"/>
      <c r="I46" s="9"/>
      <c r="J46" s="9"/>
      <c r="K46" s="9"/>
      <c r="L46" s="9"/>
      <c r="M46" s="9"/>
      <c r="N46" s="390"/>
      <c r="O46" s="391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90"/>
      <c r="AB46" s="391"/>
    </row>
    <row r="47" spans="2:28" s="7" customFormat="1" ht="14.85" customHeight="1">
      <c r="B47" s="15"/>
      <c r="C47" s="10"/>
      <c r="D47" s="10"/>
      <c r="E47" s="10" t="s">
        <v>50</v>
      </c>
      <c r="F47" s="10"/>
      <c r="G47" s="10"/>
      <c r="H47" s="10"/>
      <c r="I47" s="9"/>
      <c r="J47" s="9"/>
      <c r="K47" s="9"/>
      <c r="L47" s="9"/>
      <c r="M47" s="9"/>
      <c r="N47" s="390">
        <f>N48+N49</f>
        <v>445000000</v>
      </c>
      <c r="O47" s="391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319"/>
      <c r="AB47" s="320"/>
    </row>
    <row r="48" spans="2:28" s="7" customFormat="1" ht="14.85" customHeight="1">
      <c r="B48" s="15"/>
      <c r="C48" s="10"/>
      <c r="D48" s="10"/>
      <c r="E48" s="10"/>
      <c r="F48" s="16" t="s">
        <v>51</v>
      </c>
      <c r="G48" s="10"/>
      <c r="H48" s="10"/>
      <c r="I48" s="9"/>
      <c r="J48" s="9"/>
      <c r="K48" s="9"/>
      <c r="L48" s="9"/>
      <c r="M48" s="9"/>
      <c r="N48" s="390"/>
      <c r="O48" s="391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390"/>
      <c r="AB48" s="391"/>
    </row>
    <row r="49" spans="2:28" s="7" customFormat="1" ht="14.85" customHeight="1">
      <c r="B49" s="15"/>
      <c r="C49" s="9"/>
      <c r="D49" s="10"/>
      <c r="E49" s="10"/>
      <c r="F49" s="10" t="s">
        <v>39</v>
      </c>
      <c r="G49" s="10"/>
      <c r="H49" s="10"/>
      <c r="I49" s="9"/>
      <c r="J49" s="9"/>
      <c r="K49" s="9"/>
      <c r="L49" s="9"/>
      <c r="M49" s="9"/>
      <c r="N49" s="390">
        <v>445000000</v>
      </c>
      <c r="O49" s="391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90"/>
      <c r="AB49" s="391"/>
    </row>
    <row r="50" spans="2:28" s="7" customFormat="1" ht="14.85" customHeight="1">
      <c r="B50" s="15"/>
      <c r="C50" s="9"/>
      <c r="D50" s="10"/>
      <c r="E50" s="10" t="s">
        <v>17</v>
      </c>
      <c r="F50" s="10"/>
      <c r="G50" s="10"/>
      <c r="H50" s="10"/>
      <c r="I50" s="9"/>
      <c r="J50" s="9"/>
      <c r="K50" s="9"/>
      <c r="L50" s="9"/>
      <c r="M50" s="9"/>
      <c r="N50" s="390"/>
      <c r="O50" s="391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390"/>
      <c r="AB50" s="391"/>
    </row>
    <row r="51" spans="2:28" s="7" customFormat="1" ht="14.85" customHeight="1">
      <c r="B51" s="15"/>
      <c r="C51" s="9"/>
      <c r="D51" s="10"/>
      <c r="E51" s="16" t="s">
        <v>52</v>
      </c>
      <c r="F51" s="10"/>
      <c r="G51" s="10"/>
      <c r="H51" s="10"/>
      <c r="I51" s="9"/>
      <c r="J51" s="9"/>
      <c r="K51" s="9"/>
      <c r="L51" s="9"/>
      <c r="M51" s="9"/>
      <c r="N51" s="390"/>
      <c r="O51" s="391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390"/>
      <c r="AB51" s="391"/>
    </row>
    <row r="52" spans="2:28" s="7" customFormat="1" ht="14.85" customHeight="1">
      <c r="B52" s="15"/>
      <c r="C52" s="9" t="s">
        <v>53</v>
      </c>
      <c r="D52" s="10"/>
      <c r="E52" s="11"/>
      <c r="F52" s="11"/>
      <c r="G52" s="11"/>
      <c r="H52" s="9"/>
      <c r="I52" s="9"/>
      <c r="J52" s="9"/>
      <c r="K52" s="9"/>
      <c r="L52" s="9"/>
      <c r="M52" s="9"/>
      <c r="N52" s="390">
        <f>N53+N54+N55+N56+N59+N60+N61</f>
        <v>15235153</v>
      </c>
      <c r="O52" s="391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390"/>
      <c r="AB52" s="391"/>
    </row>
    <row r="53" spans="2:28" s="7" customFormat="1" ht="14.85" customHeight="1">
      <c r="B53" s="15"/>
      <c r="C53" s="9"/>
      <c r="D53" s="10" t="s">
        <v>54</v>
      </c>
      <c r="E53" s="11"/>
      <c r="F53" s="11"/>
      <c r="G53" s="11"/>
      <c r="H53" s="9"/>
      <c r="I53" s="9"/>
      <c r="J53" s="9"/>
      <c r="K53" s="9"/>
      <c r="L53" s="9"/>
      <c r="M53" s="9"/>
      <c r="N53" s="390">
        <v>15235153</v>
      </c>
      <c r="O53" s="391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319"/>
      <c r="AB53" s="320"/>
    </row>
    <row r="54" spans="2:28" s="7" customFormat="1" ht="14.85" customHeight="1">
      <c r="B54" s="15"/>
      <c r="C54" s="9"/>
      <c r="D54" s="16" t="s">
        <v>55</v>
      </c>
      <c r="E54" s="10"/>
      <c r="F54" s="26"/>
      <c r="G54" s="23"/>
      <c r="H54" s="23"/>
      <c r="I54" s="24"/>
      <c r="J54" s="9"/>
      <c r="K54" s="9"/>
      <c r="L54" s="9"/>
      <c r="M54" s="9"/>
      <c r="N54" s="390"/>
      <c r="O54" s="391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390"/>
      <c r="AB54" s="391"/>
    </row>
    <row r="55" spans="2:28" s="7" customFormat="1" ht="14.85" customHeight="1">
      <c r="B55" s="15"/>
      <c r="C55" s="9"/>
      <c r="D55" s="10" t="s">
        <v>56</v>
      </c>
      <c r="E55" s="10"/>
      <c r="F55" s="10"/>
      <c r="G55" s="10"/>
      <c r="H55" s="10"/>
      <c r="I55" s="9"/>
      <c r="J55" s="9"/>
      <c r="K55" s="9"/>
      <c r="L55" s="9"/>
      <c r="M55" s="9"/>
      <c r="N55" s="390"/>
      <c r="O55" s="391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90"/>
      <c r="AB55" s="391"/>
    </row>
    <row r="56" spans="2:28" s="7" customFormat="1" ht="14.85" customHeight="1">
      <c r="B56" s="15"/>
      <c r="C56" s="10"/>
      <c r="D56" s="10" t="s">
        <v>50</v>
      </c>
      <c r="E56" s="10"/>
      <c r="F56" s="26"/>
      <c r="G56" s="23"/>
      <c r="H56" s="23"/>
      <c r="I56" s="24"/>
      <c r="J56" s="24"/>
      <c r="K56" s="24"/>
      <c r="L56" s="24"/>
      <c r="M56" s="24"/>
      <c r="N56" s="390">
        <f>N57+N58</f>
        <v>0</v>
      </c>
      <c r="O56" s="391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390"/>
      <c r="AB56" s="391"/>
    </row>
    <row r="57" spans="2:28" s="7" customFormat="1" ht="14.85" customHeight="1">
      <c r="B57" s="15"/>
      <c r="C57" s="10"/>
      <c r="D57" s="10"/>
      <c r="E57" s="10" t="s">
        <v>57</v>
      </c>
      <c r="F57" s="10"/>
      <c r="G57" s="10"/>
      <c r="H57" s="10"/>
      <c r="I57" s="9"/>
      <c r="J57" s="9"/>
      <c r="K57" s="9"/>
      <c r="L57" s="9"/>
      <c r="M57" s="9"/>
      <c r="N57" s="390"/>
      <c r="O57" s="391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390"/>
      <c r="AB57" s="391"/>
    </row>
    <row r="58" spans="2:28" s="7" customFormat="1" ht="14.85" customHeight="1">
      <c r="B58" s="15"/>
      <c r="C58" s="10"/>
      <c r="D58" s="10"/>
      <c r="E58" s="16" t="s">
        <v>51</v>
      </c>
      <c r="F58" s="10"/>
      <c r="G58" s="10"/>
      <c r="H58" s="10"/>
      <c r="I58" s="9"/>
      <c r="J58" s="9"/>
      <c r="K58" s="9"/>
      <c r="L58" s="9"/>
      <c r="M58" s="9"/>
      <c r="N58" s="390"/>
      <c r="O58" s="391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390"/>
      <c r="AB58" s="391"/>
    </row>
    <row r="59" spans="2:28" s="7" customFormat="1" ht="14.85" customHeight="1">
      <c r="B59" s="15"/>
      <c r="C59" s="10"/>
      <c r="D59" s="10" t="s">
        <v>58</v>
      </c>
      <c r="E59" s="10"/>
      <c r="F59" s="26"/>
      <c r="G59" s="23"/>
      <c r="H59" s="23"/>
      <c r="I59" s="24"/>
      <c r="J59" s="24"/>
      <c r="K59" s="24"/>
      <c r="L59" s="24"/>
      <c r="M59" s="24"/>
      <c r="N59" s="390"/>
      <c r="O59" s="391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390"/>
      <c r="AB59" s="391"/>
    </row>
    <row r="60" spans="2:28" s="7" customFormat="1" ht="14.85" customHeight="1">
      <c r="B60" s="15"/>
      <c r="C60" s="10"/>
      <c r="D60" s="10" t="s">
        <v>39</v>
      </c>
      <c r="E60" s="10"/>
      <c r="F60" s="10"/>
      <c r="G60" s="10"/>
      <c r="H60" s="10"/>
      <c r="I60" s="9"/>
      <c r="J60" s="9"/>
      <c r="K60" s="9"/>
      <c r="L60" s="9"/>
      <c r="M60" s="9"/>
      <c r="N60" s="390"/>
      <c r="O60" s="391"/>
      <c r="P60" s="411"/>
      <c r="Q60" s="412"/>
      <c r="R60" s="412"/>
      <c r="S60" s="412"/>
      <c r="T60" s="412"/>
      <c r="U60" s="412"/>
      <c r="V60" s="412"/>
      <c r="W60" s="412"/>
      <c r="X60" s="412"/>
      <c r="Y60" s="412"/>
      <c r="Z60" s="413"/>
      <c r="AA60" s="520"/>
      <c r="AB60" s="521"/>
    </row>
    <row r="61" spans="2:28" s="7" customFormat="1" ht="16.5" customHeight="1" thickBot="1">
      <c r="B61" s="15"/>
      <c r="C61" s="10"/>
      <c r="D61" s="16" t="s">
        <v>52</v>
      </c>
      <c r="E61" s="10"/>
      <c r="F61" s="10"/>
      <c r="G61" s="10"/>
      <c r="H61" s="10"/>
      <c r="I61" s="9"/>
      <c r="J61" s="9"/>
      <c r="K61" s="9"/>
      <c r="L61" s="9"/>
      <c r="M61" s="9"/>
      <c r="N61" s="516"/>
      <c r="O61" s="517"/>
      <c r="P61" s="400" t="s">
        <v>59</v>
      </c>
      <c r="Q61" s="401"/>
      <c r="R61" s="401"/>
      <c r="S61" s="401"/>
      <c r="T61" s="401"/>
      <c r="U61" s="401"/>
      <c r="V61" s="401"/>
      <c r="W61" s="401"/>
      <c r="X61" s="401"/>
      <c r="Y61" s="401"/>
      <c r="Z61" s="402"/>
      <c r="AA61" s="516">
        <f>N62-AA22</f>
        <v>459863905</v>
      </c>
      <c r="AB61" s="517"/>
    </row>
    <row r="62" spans="2:28" s="7" customFormat="1" ht="14.85" customHeight="1" thickBot="1">
      <c r="B62" s="403" t="s">
        <v>60</v>
      </c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5"/>
      <c r="N62" s="518">
        <f>N7+N52</f>
        <v>460235153</v>
      </c>
      <c r="O62" s="519"/>
      <c r="P62" s="408" t="s">
        <v>61</v>
      </c>
      <c r="Q62" s="409"/>
      <c r="R62" s="409"/>
      <c r="S62" s="409"/>
      <c r="T62" s="409"/>
      <c r="U62" s="409"/>
      <c r="V62" s="409"/>
      <c r="W62" s="409"/>
      <c r="X62" s="409"/>
      <c r="Y62" s="409"/>
      <c r="Z62" s="410"/>
      <c r="AA62" s="518">
        <f>AA22+AA61</f>
        <v>460235153</v>
      </c>
      <c r="AB62" s="519"/>
    </row>
    <row r="63" spans="2:28" s="7" customFormat="1" ht="9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A63" s="215"/>
      <c r="AB63" s="215"/>
    </row>
    <row r="64" spans="2:28" s="7" customFormat="1" ht="14.8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A64" s="28"/>
      <c r="AB64" s="28"/>
    </row>
    <row r="65" spans="1:28" s="7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6"/>
      <c r="AB65" s="6"/>
    </row>
    <row r="66" spans="1:28" s="7" customFormat="1" ht="14.8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7" customFormat="1" ht="14.85" customHeight="1">
      <c r="AA67" s="1"/>
      <c r="AB67" s="1"/>
    </row>
    <row r="68" spans="1:28" s="7" customFormat="1" ht="14.85" customHeight="1"/>
    <row r="69" spans="1:28" s="7" customFormat="1" ht="14.85" customHeight="1"/>
    <row r="70" spans="1:28" s="7" customFormat="1" ht="14.85" customHeight="1"/>
    <row r="71" spans="1:28" s="7" customFormat="1" ht="14.85" customHeight="1"/>
    <row r="72" spans="1:28" s="7" customFormat="1" ht="14.85" customHeight="1"/>
    <row r="73" spans="1:28" s="7" customFormat="1" ht="14.85" customHeight="1"/>
    <row r="74" spans="1:28" s="7" customFormat="1" ht="14.85" customHeight="1"/>
    <row r="75" spans="1:28" s="7" customFormat="1" ht="14.85" customHeight="1"/>
    <row r="76" spans="1:28" s="7" customFormat="1" ht="14.85" customHeight="1"/>
    <row r="77" spans="1:28" s="7" customFormat="1" ht="14.85" customHeight="1">
      <c r="A77" s="28"/>
    </row>
    <row r="78" spans="1:28" s="7" customFormat="1" ht="14.85" customHeight="1">
      <c r="A78" s="6"/>
    </row>
    <row r="79" spans="1:28" s="7" customFormat="1" ht="14.85" customHeight="1">
      <c r="A79" s="1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8" s="7" customFormat="1" ht="14.85" customHeight="1">
      <c r="A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8" s="7" customFormat="1" ht="14.8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7" customFormat="1" ht="14.8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28" customFormat="1" ht="14.8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14.85" hidden="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4.85" hidden="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7" customFormat="1" ht="14.85" hidden="1" customHeight="1"/>
    <row r="88" spans="1:28" s="7" customFormat="1" ht="14.85" hidden="1" customHeight="1"/>
    <row r="89" spans="1:28" s="7" customFormat="1" ht="14.85" hidden="1" customHeight="1"/>
    <row r="90" spans="1:28" s="7" customFormat="1" ht="14.85" hidden="1" customHeight="1"/>
    <row r="91" spans="1:28" s="7" customFormat="1" ht="14.85" hidden="1" customHeight="1"/>
    <row r="92" spans="1:28" s="7" customFormat="1" ht="14.85" hidden="1" customHeight="1"/>
    <row r="93" spans="1:28" s="7" customFormat="1" ht="14.85" hidden="1" customHeight="1"/>
    <row r="94" spans="1:28" s="7" customFormat="1" ht="14.85" hidden="1" customHeight="1"/>
    <row r="95" spans="1:28" s="7" customFormat="1" ht="14.85" hidden="1" customHeight="1"/>
    <row r="96" spans="1:28" s="7" customFormat="1" ht="14.85" hidden="1" customHeight="1"/>
    <row r="97" spans="2:28" s="7" customFormat="1" ht="14.85" hidden="1" customHeight="1"/>
    <row r="98" spans="2:28" s="7" customFormat="1" ht="14.85" hidden="1" customHeight="1"/>
    <row r="99" spans="2:28" s="7" customFormat="1" ht="14.85" hidden="1" customHeight="1"/>
    <row r="100" spans="2:28" s="7" customFormat="1" ht="14.85" hidden="1" customHeight="1"/>
    <row r="101" spans="2:28" s="7" customFormat="1" ht="14.85" hidden="1" customHeight="1"/>
    <row r="102" spans="2:28" s="7" customFormat="1" ht="14.85" hidden="1" customHeight="1"/>
    <row r="103" spans="2:28" s="7" customFormat="1" ht="14.85" hidden="1" customHeight="1"/>
    <row r="104" spans="2:28" s="7" customFormat="1" ht="14.85" hidden="1" customHeight="1"/>
    <row r="105" spans="2:28" s="7" customFormat="1" ht="14.85" hidden="1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28" s="7" customFormat="1" ht="14.85" hidden="1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AA106" s="28"/>
      <c r="AB106" s="28"/>
    </row>
    <row r="107" spans="2:28" s="7" customFormat="1" ht="14.8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6"/>
      <c r="AB107" s="6"/>
    </row>
    <row r="108" spans="2:28" s="7" customFormat="1" ht="14.8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7" customFormat="1" ht="14.85" hidden="1" customHeight="1">
      <c r="AA109" s="1"/>
      <c r="AB109" s="1"/>
    </row>
    <row r="110" spans="2:28" s="7" customFormat="1" ht="14.85" hidden="1" customHeight="1"/>
    <row r="111" spans="2:28" s="7" customFormat="1" ht="14.85" hidden="1" customHeight="1"/>
    <row r="112" spans="2:28" s="7" customFormat="1" ht="14.85" hidden="1" customHeight="1"/>
    <row r="113" spans="1:28" s="7" customFormat="1" ht="14.85" hidden="1" customHeight="1"/>
    <row r="114" spans="1:28" s="7" customFormat="1" ht="14.85" hidden="1" customHeight="1"/>
    <row r="115" spans="1:28" s="7" customFormat="1" ht="14.85" hidden="1" customHeight="1"/>
    <row r="116" spans="1:28" s="7" customFormat="1" ht="14.85" hidden="1" customHeight="1"/>
    <row r="117" spans="1:28" s="7" customFormat="1" ht="14.85" hidden="1" customHeight="1"/>
    <row r="118" spans="1:28" s="7" customFormat="1" ht="14.85" hidden="1" customHeight="1"/>
    <row r="119" spans="1:28" s="7" customFormat="1" ht="14.85" hidden="1" customHeight="1">
      <c r="A119" s="28"/>
    </row>
    <row r="120" spans="1:28" s="7" customFormat="1" ht="14.85" hidden="1" customHeight="1">
      <c r="A120" s="6"/>
    </row>
    <row r="121" spans="1:28" s="7" customFormat="1" ht="14.85" hidden="1" customHeight="1">
      <c r="A121" s="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8" s="7" customFormat="1" ht="14.85" hidden="1" customHeight="1">
      <c r="A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8" s="7" customFormat="1" ht="14.85" hidden="1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7" customFormat="1" ht="14.85" hidden="1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28" customFormat="1" ht="14.85" hidden="1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6" customFormat="1" ht="14.85" hidden="1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="7" customFormat="1" ht="14.85" hidden="1" customHeight="1"/>
    <row r="130" s="7" customFormat="1" ht="14.85" hidden="1" customHeight="1"/>
    <row r="131" s="7" customFormat="1" ht="14.85" hidden="1" customHeight="1"/>
    <row r="132" s="7" customFormat="1" ht="14.85" hidden="1" customHeight="1"/>
    <row r="133" s="7" customFormat="1" ht="14.85" hidden="1" customHeight="1"/>
    <row r="134" s="7" customFormat="1" ht="14.85" hidden="1" customHeight="1"/>
    <row r="135" s="7" customFormat="1" ht="14.85" hidden="1" customHeight="1"/>
    <row r="136" s="7" customFormat="1" ht="14.85" hidden="1" customHeight="1"/>
    <row r="137" s="7" customFormat="1" ht="14.85" hidden="1" customHeight="1"/>
    <row r="138" s="7" customFormat="1" ht="14.85" hidden="1" customHeight="1"/>
    <row r="139" s="7" customFormat="1" ht="14.85" hidden="1" customHeight="1"/>
    <row r="140" s="7" customFormat="1" ht="14.85" hidden="1" customHeight="1"/>
    <row r="141" s="7" customFormat="1" ht="14.85" hidden="1" customHeight="1"/>
    <row r="142" s="7" customFormat="1" ht="14.85" hidden="1" customHeight="1"/>
    <row r="143" s="7" customFormat="1" ht="14.85" hidden="1" customHeight="1"/>
    <row r="144" s="7" customFormat="1" ht="14.85" hidden="1" customHeight="1"/>
    <row r="145" spans="2:28" s="7" customFormat="1" ht="14.85" hidden="1" customHeight="1"/>
    <row r="146" spans="2:28" s="7" customFormat="1" ht="14.85" hidden="1" customHeight="1"/>
    <row r="147" spans="2:28" s="7" customFormat="1" ht="14.85" hidden="1" customHeight="1"/>
    <row r="148" spans="2:28" s="7" customFormat="1" ht="14.85" hidden="1" customHeight="1"/>
    <row r="149" spans="2:28" s="7" customFormat="1" ht="14.85" hidden="1" customHeight="1"/>
    <row r="150" spans="2:28" s="7" customFormat="1" ht="14.85" hidden="1" customHeight="1"/>
    <row r="151" spans="2:28" s="7" customFormat="1" ht="14.85" hidden="1" customHeight="1"/>
    <row r="152" spans="2:28" s="7" customFormat="1" ht="14.85" hidden="1" customHeight="1"/>
    <row r="153" spans="2:28" s="7" customFormat="1" ht="14.85" hidden="1" customHeight="1"/>
    <row r="154" spans="2:28" s="7" customFormat="1" ht="14.85" hidden="1" customHeight="1"/>
    <row r="155" spans="2:28" s="7" customFormat="1" ht="14.85" hidden="1" customHeight="1"/>
    <row r="156" spans="2:28" s="7" customFormat="1" ht="14.85" hidden="1" customHeight="1"/>
    <row r="157" spans="2:28" s="7" customFormat="1" ht="14.85" hidden="1" customHeight="1"/>
    <row r="158" spans="2:28" s="7" customFormat="1" ht="14.85" hidden="1" customHeight="1"/>
    <row r="159" spans="2:28" s="7" customFormat="1" ht="14.85" hidden="1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2:28" s="7" customFormat="1" ht="14.85" hidden="1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AA160" s="29"/>
      <c r="AB160" s="29"/>
    </row>
    <row r="161" spans="1:28" s="7" customFormat="1" ht="14.8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6"/>
      <c r="AB161" s="6"/>
    </row>
    <row r="162" spans="1:28" s="7" customFormat="1" ht="14.8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7" customFormat="1" ht="14.85" hidden="1" customHeight="1">
      <c r="AA163" s="1"/>
      <c r="AB163" s="1"/>
    </row>
    <row r="164" spans="1:28" s="7" customFormat="1" ht="14.85" hidden="1" customHeight="1"/>
    <row r="165" spans="1:28" s="7" customFormat="1" ht="14.85" hidden="1" customHeight="1"/>
    <row r="166" spans="1:28" s="7" customFormat="1" ht="14.85" hidden="1" customHeight="1"/>
    <row r="167" spans="1:28" s="7" customFormat="1" ht="14.85" hidden="1" customHeight="1"/>
    <row r="168" spans="1:28" s="7" customFormat="1" ht="14.85" hidden="1" customHeight="1"/>
    <row r="169" spans="1:28" s="7" customFormat="1" ht="14.85" hidden="1" customHeight="1"/>
    <row r="170" spans="1:28" s="7" customFormat="1" ht="14.85" hidden="1" customHeight="1"/>
    <row r="171" spans="1:28" s="7" customFormat="1" ht="14.85" hidden="1" customHeight="1"/>
    <row r="172" spans="1:28" s="7" customFormat="1" ht="14.85" hidden="1" customHeight="1"/>
    <row r="173" spans="1:28" s="7" customFormat="1" ht="14.85" hidden="1" customHeight="1">
      <c r="A173" s="29"/>
    </row>
    <row r="174" spans="1:28" s="7" customFormat="1" ht="14.85" hidden="1" customHeight="1">
      <c r="A174" s="6"/>
    </row>
    <row r="175" spans="1:28" s="7" customFormat="1" ht="14.85" hidden="1" customHeight="1">
      <c r="A175" s="1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8" s="7" customFormat="1" ht="14.85" hidden="1" customHeight="1">
      <c r="A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8" s="7" customFormat="1" ht="14.85" hidden="1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7" customFormat="1" ht="14.85" hidden="1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29" customFormat="1" ht="14.85" hidden="1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s="6" customFormat="1" ht="14.85" hidden="1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s="7" customFormat="1" ht="14.85" hidden="1" customHeight="1"/>
    <row r="184" spans="1:28" s="7" customFormat="1" ht="14.85" hidden="1" customHeight="1"/>
    <row r="185" spans="1:28" s="7" customFormat="1" ht="14.85" hidden="1" customHeight="1"/>
    <row r="186" spans="1:28" s="7" customFormat="1" ht="14.85" hidden="1" customHeight="1"/>
    <row r="187" spans="1:28" s="7" customFormat="1" ht="14.85" hidden="1" customHeight="1"/>
    <row r="188" spans="1:28" s="7" customFormat="1" ht="14.85" hidden="1" customHeight="1"/>
    <row r="189" spans="1:28" s="7" customFormat="1" ht="14.85" hidden="1" customHeight="1"/>
    <row r="190" spans="1:28" s="7" customFormat="1" ht="14.85" hidden="1" customHeight="1"/>
    <row r="191" spans="1:28" s="7" customFormat="1" ht="14.85" hidden="1" customHeight="1"/>
    <row r="192" spans="1:28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28" s="7" customFormat="1" ht="14.85" hidden="1" customHeight="1"/>
    <row r="210" spans="2:28" s="7" customFormat="1" ht="14.85" hidden="1" customHeight="1"/>
    <row r="211" spans="2:28" s="7" customFormat="1" ht="14.85" hidden="1" customHeight="1"/>
    <row r="212" spans="2:28" s="7" customFormat="1" ht="14.85" hidden="1" customHeight="1"/>
    <row r="213" spans="2:28" s="7" customFormat="1" ht="14.85" hidden="1" customHeight="1"/>
    <row r="214" spans="2:28" s="7" customFormat="1" ht="14.85" hidden="1" customHeight="1"/>
    <row r="215" spans="2:28" s="7" customFormat="1" ht="14.85" hidden="1" customHeight="1"/>
    <row r="216" spans="2:28" s="7" customFormat="1" ht="14.85" hidden="1" customHeight="1"/>
    <row r="217" spans="2:28" s="7" customFormat="1" ht="14.85" hidden="1" customHeight="1"/>
    <row r="218" spans="2:28" s="7" customFormat="1" ht="14.85" hidden="1" customHeight="1"/>
    <row r="219" spans="2:28" s="7" customFormat="1" ht="14.85" hidden="1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28" s="7" customFormat="1" ht="14.8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30"/>
      <c r="AB220" s="30"/>
    </row>
    <row r="221" spans="2:28" s="7" customFormat="1" ht="14.85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7" customFormat="1" ht="14.85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7" customFormat="1" ht="14.85" hidden="1" customHeight="1">
      <c r="AA227" s="3"/>
      <c r="AB227" s="3"/>
    </row>
    <row r="228" spans="1:28" s="7" customFormat="1" ht="14.85" hidden="1" customHeight="1"/>
    <row r="229" spans="1:28" s="7" customFormat="1" ht="14.85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7" customFormat="1" ht="14.85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7" customFormat="1" ht="14.85" hidden="1" customHeight="1">
      <c r="AA232" s="3"/>
      <c r="AB232" s="3"/>
    </row>
    <row r="233" spans="1:28" s="7" customFormat="1" ht="14.85" hidden="1" customHeight="1">
      <c r="A233" s="30"/>
    </row>
    <row r="234" spans="1:28" s="7" customFormat="1" ht="14.85" hidden="1" customHeight="1">
      <c r="A234" s="1"/>
    </row>
    <row r="235" spans="1:28" s="7" customFormat="1" ht="14.85" hidden="1" customHeight="1">
      <c r="A235" s="3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8" s="7" customFormat="1" ht="14.85" hidden="1" customHeight="1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7" customFormat="1" ht="14.85" hidden="1" customHeight="1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7" customFormat="1" ht="14.85" hidden="1" customHeight="1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30" customFormat="1" ht="14.85" hidden="1" customHeight="1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  <c r="AB239" s="7"/>
    </row>
    <row r="240" spans="1:28" ht="14.85" hidden="1" customHeight="1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  <c r="AB240" s="7"/>
    </row>
    <row r="241" spans="1:28" s="3" customFormat="1" ht="14.85" hidden="1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AA241" s="7"/>
      <c r="AB241" s="7"/>
    </row>
    <row r="242" spans="1:28" s="3" customFormat="1" ht="14.85" hidden="1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A242" s="7"/>
      <c r="AB242" s="7"/>
    </row>
    <row r="243" spans="1:28" s="3" customFormat="1" ht="14.85" hidden="1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s="3" customFormat="1" ht="14.85" hidden="1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AA245" s="7"/>
      <c r="AB245" s="7"/>
    </row>
    <row r="246" spans="1:28" s="3" customFormat="1" ht="14.85" hidden="1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AA246" s="7"/>
      <c r="AB246" s="7"/>
    </row>
    <row r="247" spans="1:28" s="7" customFormat="1" ht="14.85" hidden="1" customHeight="1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7" customFormat="1" ht="14.85" hidden="1" customHeight="1"/>
    <row r="249" spans="1:28" s="3" customFormat="1" ht="14.85" hidden="1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s="3" customFormat="1" ht="14.85" hidden="1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s="7" customFormat="1" ht="14.85" hidden="1" customHeight="1"/>
    <row r="253" spans="1:28" s="7" customFormat="1" ht="14.85" hidden="1" customHeight="1"/>
    <row r="254" spans="1:28" s="7" customFormat="1" ht="14.85" hidden="1" customHeight="1"/>
    <row r="255" spans="1:28" s="7" customFormat="1" ht="14.85" hidden="1" customHeight="1"/>
    <row r="256" spans="1:28" s="7" customFormat="1" ht="14.85" hidden="1" customHeight="1"/>
    <row r="257" spans="2:28" s="7" customFormat="1" ht="14.85" hidden="1" customHeight="1"/>
    <row r="258" spans="2:28" s="7" customFormat="1" ht="14.85" hidden="1" customHeight="1"/>
    <row r="259" spans="2:28" s="7" customFormat="1" ht="14.85" hidden="1" customHeight="1"/>
    <row r="260" spans="2:28" s="7" customFormat="1" ht="14.85" hidden="1" customHeight="1"/>
    <row r="261" spans="2:28" s="7" customFormat="1" ht="14.8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7" customFormat="1" ht="14.8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7" customFormat="1" ht="14.8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7" customFormat="1" ht="14.8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85" hidden="1" customHeight="1"/>
    <row r="282" spans="1:28" ht="14.85" hidden="1" customHeight="1"/>
  </sheetData>
  <mergeCells count="121"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  <mergeCell ref="N9:O9"/>
    <mergeCell ref="AA9:AB9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59999389629810485"/>
  </sheetPr>
  <dimension ref="A1:W294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6384" width="9" style="1"/>
  </cols>
  <sheetData>
    <row r="1" spans="1:16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6" ht="23.25" customHeight="1">
      <c r="A2" s="419" t="s">
        <v>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6" ht="14.1" customHeight="1">
      <c r="A3" s="420" t="s">
        <v>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6" ht="14.1" customHeight="1">
      <c r="A4" s="421" t="s">
        <v>214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31"/>
      <c r="P4" s="31"/>
    </row>
    <row r="5" spans="1:16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189</v>
      </c>
      <c r="N5" s="31"/>
      <c r="O5" s="31"/>
      <c r="P5" s="31"/>
    </row>
    <row r="6" spans="1:16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31"/>
      <c r="P6" s="31"/>
    </row>
    <row r="7" spans="1:16" ht="15.75" customHeight="1">
      <c r="A7" s="34"/>
      <c r="B7" s="35" t="s">
        <v>205</v>
      </c>
      <c r="C7" s="35"/>
      <c r="D7" s="29"/>
      <c r="E7" s="35"/>
      <c r="F7" s="35"/>
      <c r="G7" s="35"/>
      <c r="H7" s="35"/>
      <c r="I7" s="36"/>
      <c r="J7" s="36"/>
      <c r="K7" s="36"/>
      <c r="L7" s="522">
        <f>L8+L23</f>
        <v>23317857</v>
      </c>
      <c r="M7" s="523"/>
    </row>
    <row r="8" spans="1:16" ht="15.75" customHeight="1">
      <c r="A8" s="34"/>
      <c r="B8" s="35"/>
      <c r="C8" s="35" t="s">
        <v>207</v>
      </c>
      <c r="D8" s="35"/>
      <c r="E8" s="35"/>
      <c r="F8" s="35"/>
      <c r="G8" s="35"/>
      <c r="H8" s="35"/>
      <c r="I8" s="36"/>
      <c r="J8" s="36"/>
      <c r="K8" s="36"/>
      <c r="L8" s="522">
        <f>L9+L14+L19</f>
        <v>22786764</v>
      </c>
      <c r="M8" s="523"/>
    </row>
    <row r="9" spans="1:16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522">
        <f>SUM(L10:L13)</f>
        <v>22727112</v>
      </c>
      <c r="M9" s="523"/>
      <c r="O9" s="1" t="s">
        <v>208</v>
      </c>
    </row>
    <row r="10" spans="1:16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522">
        <v>22355864</v>
      </c>
      <c r="M10" s="523"/>
    </row>
    <row r="11" spans="1:16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522">
        <v>371248</v>
      </c>
      <c r="M11" s="523"/>
    </row>
    <row r="12" spans="1:16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522"/>
      <c r="M12" s="523"/>
    </row>
    <row r="13" spans="1:16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522"/>
      <c r="M13" s="523"/>
    </row>
    <row r="14" spans="1:16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522">
        <f>SUM(L15:L18)</f>
        <v>59652</v>
      </c>
      <c r="M14" s="523"/>
    </row>
    <row r="15" spans="1:16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522">
        <v>59652</v>
      </c>
      <c r="M15" s="523"/>
    </row>
    <row r="16" spans="1:16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522"/>
      <c r="M16" s="523"/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522"/>
      <c r="M17" s="523"/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522"/>
      <c r="M18" s="523"/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522">
        <f>SUM(L20:L22)</f>
        <v>0</v>
      </c>
      <c r="M19" s="523"/>
      <c r="P19" s="207"/>
      <c r="Q19" s="207"/>
      <c r="R19" s="207"/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522"/>
      <c r="M20" s="523"/>
      <c r="P20" s="207"/>
      <c r="Q20" s="207"/>
      <c r="R20" s="207"/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522"/>
      <c r="M21" s="523"/>
      <c r="P21" s="207"/>
      <c r="Q21" s="207"/>
      <c r="R21" s="207"/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522"/>
      <c r="M22" s="523"/>
      <c r="P22" s="207"/>
      <c r="Q22" s="207"/>
      <c r="R22" s="207"/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522">
        <f>SUM(L24:L27)</f>
        <v>531093</v>
      </c>
      <c r="M23" s="523"/>
      <c r="P23" s="207"/>
      <c r="Q23" s="207"/>
      <c r="R23" s="207"/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522">
        <v>531093</v>
      </c>
      <c r="M24" s="523"/>
      <c r="P24" s="207"/>
      <c r="Q24" s="207"/>
      <c r="R24" s="207"/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522"/>
      <c r="M25" s="523"/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522"/>
      <c r="M26" s="523"/>
    </row>
    <row r="27" spans="1:23" s="7" customFormat="1" ht="15.75" customHeight="1">
      <c r="A27" s="34"/>
      <c r="B27" s="35"/>
      <c r="C27" s="35"/>
      <c r="D27" s="207" t="s">
        <v>209</v>
      </c>
      <c r="E27" s="207"/>
      <c r="F27" s="207"/>
      <c r="G27" s="207"/>
      <c r="H27" s="207"/>
      <c r="I27" s="37"/>
      <c r="J27" s="37"/>
      <c r="K27" s="37"/>
      <c r="L27" s="522"/>
      <c r="M27" s="523"/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522">
        <f>L29+L30</f>
        <v>595780</v>
      </c>
      <c r="M28" s="523"/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522"/>
      <c r="M29" s="523"/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522">
        <v>595780</v>
      </c>
      <c r="M30" s="523"/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524">
        <f>L7-L28</f>
        <v>22722077</v>
      </c>
      <c r="M31" s="525"/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522">
        <f>SUM(L33:L37)</f>
        <v>0</v>
      </c>
      <c r="M32" s="523"/>
    </row>
    <row r="33" spans="1:13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522"/>
      <c r="M33" s="523"/>
    </row>
    <row r="34" spans="1:13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522"/>
      <c r="M34" s="523"/>
    </row>
    <row r="35" spans="1:13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522"/>
      <c r="M35" s="523"/>
    </row>
    <row r="36" spans="1:13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522"/>
      <c r="M36" s="523"/>
    </row>
    <row r="37" spans="1:13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522"/>
      <c r="M37" s="523"/>
    </row>
    <row r="38" spans="1:13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522">
        <f>L39+L40</f>
        <v>0</v>
      </c>
      <c r="M38" s="523"/>
    </row>
    <row r="39" spans="1:13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522"/>
      <c r="M39" s="523"/>
    </row>
    <row r="40" spans="1:13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526"/>
      <c r="M40" s="527"/>
    </row>
    <row r="41" spans="1:13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528">
        <f>L31-L32+L38</f>
        <v>22722077</v>
      </c>
      <c r="M41" s="529"/>
    </row>
    <row r="42" spans="1:13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3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3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3" s="7" customFormat="1" ht="15.6" customHeight="1"/>
    <row r="46" spans="1:13" s="7" customFormat="1" ht="3.75" customHeight="1"/>
    <row r="47" spans="1:13" s="7" customFormat="1" ht="15.6" customHeight="1"/>
    <row r="48" spans="1:13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1">
    <mergeCell ref="L37:M37"/>
    <mergeCell ref="L38:M38"/>
    <mergeCell ref="L39:M39"/>
    <mergeCell ref="L40:M40"/>
    <mergeCell ref="L41:M41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A1:M1"/>
    <mergeCell ref="A2:M2"/>
    <mergeCell ref="A3:M3"/>
    <mergeCell ref="A4:M4"/>
    <mergeCell ref="A6:K6"/>
    <mergeCell ref="L6:M6"/>
    <mergeCell ref="L7:M7"/>
    <mergeCell ref="L8:M8"/>
    <mergeCell ref="L9:M9"/>
    <mergeCell ref="L10:M10"/>
    <mergeCell ref="L11:M11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 tint="0.59999389629810485"/>
  </sheetPr>
  <dimension ref="A1:T296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1" style="1" customWidth="1"/>
    <col min="15" max="16384" width="9" style="1"/>
  </cols>
  <sheetData>
    <row r="1" spans="1:13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8.75" customHeight="1">
      <c r="A2" s="31"/>
      <c r="B2" s="434" t="s">
        <v>92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14.45" customHeight="1">
      <c r="A3" s="58"/>
      <c r="B3" s="435" t="s">
        <v>200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4.45" customHeight="1">
      <c r="A4" s="58"/>
      <c r="B4" s="435" t="s">
        <v>199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190</v>
      </c>
    </row>
    <row r="6" spans="1:13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</row>
    <row r="7" spans="1:13" ht="29.25" customHeight="1" thickBot="1">
      <c r="B7" s="439"/>
      <c r="C7" s="440"/>
      <c r="D7" s="440"/>
      <c r="E7" s="440"/>
      <c r="F7" s="440"/>
      <c r="G7" s="440"/>
      <c r="H7" s="440"/>
      <c r="I7" s="441"/>
      <c r="J7" s="443"/>
      <c r="K7" s="440"/>
      <c r="L7" s="218" t="s">
        <v>94</v>
      </c>
      <c r="M7" s="210" t="s">
        <v>95</v>
      </c>
    </row>
    <row r="8" spans="1:13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531">
        <f>L8+M8</f>
        <v>459354389</v>
      </c>
      <c r="K8" s="532"/>
      <c r="L8" s="327">
        <v>445000000</v>
      </c>
      <c r="M8" s="328">
        <v>14354389</v>
      </c>
    </row>
    <row r="9" spans="1:13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522">
        <f>M9</f>
        <v>-22722077</v>
      </c>
      <c r="K9" s="533"/>
      <c r="L9" s="329"/>
      <c r="M9" s="330">
        <f>-退手PL!L41</f>
        <v>-22722077</v>
      </c>
    </row>
    <row r="10" spans="1:13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522">
        <f t="shared" ref="J10:J12" si="0">M10</f>
        <v>23231593</v>
      </c>
      <c r="K10" s="533"/>
      <c r="L10" s="329"/>
      <c r="M10" s="330">
        <f>M11+M12</f>
        <v>23231593</v>
      </c>
    </row>
    <row r="11" spans="1:13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522">
        <f t="shared" si="0"/>
        <v>23231593</v>
      </c>
      <c r="K11" s="533"/>
      <c r="L11" s="329"/>
      <c r="M11" s="330">
        <v>23231593</v>
      </c>
    </row>
    <row r="12" spans="1:13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522">
        <f t="shared" si="0"/>
        <v>0</v>
      </c>
      <c r="K12" s="533"/>
      <c r="L12" s="331"/>
      <c r="M12" s="332"/>
    </row>
    <row r="13" spans="1:13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524">
        <f>M13</f>
        <v>509516</v>
      </c>
      <c r="K13" s="530"/>
      <c r="L13" s="333"/>
      <c r="M13" s="334">
        <f>M9+M10</f>
        <v>509516</v>
      </c>
    </row>
    <row r="14" spans="1:13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539"/>
      <c r="K14" s="540"/>
      <c r="L14" s="335">
        <f>SUM(L15:L18)</f>
        <v>0</v>
      </c>
      <c r="M14" s="330">
        <f>-L14</f>
        <v>0</v>
      </c>
    </row>
    <row r="15" spans="1:13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539"/>
      <c r="K15" s="540"/>
      <c r="L15" s="335"/>
      <c r="M15" s="330">
        <f t="shared" ref="M15:M18" si="1">-L15</f>
        <v>0</v>
      </c>
    </row>
    <row r="16" spans="1:13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539"/>
      <c r="K16" s="540"/>
      <c r="L16" s="335"/>
      <c r="M16" s="330">
        <f t="shared" si="1"/>
        <v>0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539"/>
      <c r="K17" s="540"/>
      <c r="L17" s="335"/>
      <c r="M17" s="330">
        <f t="shared" si="1"/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539"/>
      <c r="K18" s="540"/>
      <c r="L18" s="335"/>
      <c r="M18" s="330">
        <f t="shared" si="1"/>
        <v>0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522"/>
      <c r="K19" s="533"/>
      <c r="L19" s="335"/>
      <c r="M19" s="336"/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522"/>
      <c r="K20" s="533"/>
      <c r="L20" s="335"/>
      <c r="M20" s="336"/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534"/>
      <c r="K21" s="535"/>
      <c r="L21" s="337"/>
      <c r="M21" s="338"/>
      <c r="N21" s="207"/>
      <c r="O21" s="207"/>
      <c r="P21" s="207"/>
      <c r="Q21" s="37"/>
      <c r="R21" s="37"/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536">
        <f>L22+M22</f>
        <v>509516</v>
      </c>
      <c r="K22" s="537"/>
      <c r="L22" s="339">
        <f>L14+L19+L20+L21</f>
        <v>0</v>
      </c>
      <c r="M22" s="340">
        <f>M13+M14+M21+J20</f>
        <v>509516</v>
      </c>
      <c r="N22" s="207"/>
      <c r="O22" s="207"/>
      <c r="P22" s="207"/>
      <c r="Q22" s="37"/>
      <c r="R22" s="37"/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526">
        <f>L23+M23</f>
        <v>459863905</v>
      </c>
      <c r="K23" s="538"/>
      <c r="L23" s="341">
        <f>L8+L22</f>
        <v>445000000</v>
      </c>
      <c r="M23" s="342">
        <f>M8+M22</f>
        <v>14863905</v>
      </c>
      <c r="N23" s="207"/>
      <c r="O23" s="207"/>
      <c r="P23" s="207"/>
      <c r="Q23" s="37"/>
      <c r="R23" s="37"/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2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 tint="0.59999389629810485"/>
  </sheetPr>
  <dimension ref="A1:M79"/>
  <sheetViews>
    <sheetView showGridLines="0" view="pageBreakPreview" zoomScale="118" zoomScaleNormal="100" zoomScaleSheetLayoutView="118" workbookViewId="0">
      <selection activeCell="B4" sqref="B4:M4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875" style="1" customWidth="1"/>
    <col min="15" max="16384" width="9" style="1"/>
  </cols>
  <sheetData>
    <row r="1" spans="1:13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8" customHeight="1">
      <c r="A2" s="176"/>
      <c r="B2" s="455" t="s">
        <v>122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s="28" customFormat="1" ht="15.95" customHeight="1">
      <c r="B3" s="456" t="s">
        <v>201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s="28" customFormat="1" ht="15.95" customHeight="1">
      <c r="B4" s="456" t="s">
        <v>199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3" s="29" customFormat="1" ht="17.25" customHeight="1" thickBot="1">
      <c r="M5" s="177" t="s">
        <v>189</v>
      </c>
    </row>
    <row r="6" spans="1:13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</row>
    <row r="7" spans="1:13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</row>
    <row r="8" spans="1:13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</row>
    <row r="9" spans="1:13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522">
        <f>L10+L15</f>
        <v>23359071</v>
      </c>
      <c r="M9" s="523"/>
    </row>
    <row r="10" spans="1:13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522">
        <f>SUM(L11:L14)</f>
        <v>22827978</v>
      </c>
      <c r="M10" s="523"/>
    </row>
    <row r="11" spans="1:13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522">
        <v>22768326</v>
      </c>
      <c r="M11" s="523"/>
    </row>
    <row r="12" spans="1:13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522">
        <v>59652</v>
      </c>
      <c r="M12" s="523"/>
    </row>
    <row r="13" spans="1:13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522"/>
      <c r="M13" s="523"/>
    </row>
    <row r="14" spans="1:13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522"/>
      <c r="M14" s="523"/>
    </row>
    <row r="15" spans="1:13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522">
        <f>SUM(L16:L19)</f>
        <v>531093</v>
      </c>
      <c r="M15" s="523"/>
    </row>
    <row r="16" spans="1:13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522">
        <v>531093</v>
      </c>
      <c r="M16" s="523"/>
    </row>
    <row r="17" spans="2:13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522"/>
      <c r="M17" s="523"/>
    </row>
    <row r="18" spans="2:13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522"/>
      <c r="M18" s="523"/>
    </row>
    <row r="19" spans="2:13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522"/>
      <c r="M19" s="523"/>
    </row>
    <row r="20" spans="2:13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522">
        <f>SUM(L21:L24)</f>
        <v>23827373</v>
      </c>
      <c r="M20" s="523"/>
    </row>
    <row r="21" spans="2:13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522">
        <v>23231593</v>
      </c>
      <c r="M21" s="523"/>
    </row>
    <row r="22" spans="2:13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522"/>
      <c r="M22" s="523"/>
    </row>
    <row r="23" spans="2:13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522"/>
      <c r="M23" s="523"/>
    </row>
    <row r="24" spans="2:13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522">
        <v>595780</v>
      </c>
      <c r="M24" s="523"/>
    </row>
    <row r="25" spans="2:13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522">
        <f>SUM(L26:L27)</f>
        <v>0</v>
      </c>
      <c r="M25" s="523"/>
    </row>
    <row r="26" spans="2:13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522"/>
      <c r="M26" s="523"/>
    </row>
    <row r="27" spans="2:13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522"/>
      <c r="M27" s="523"/>
    </row>
    <row r="28" spans="2:13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522"/>
      <c r="M28" s="523"/>
    </row>
    <row r="29" spans="2:13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524">
        <f>-L9+L20-L25+L28</f>
        <v>468302</v>
      </c>
      <c r="M29" s="525"/>
    </row>
    <row r="30" spans="2:13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522"/>
      <c r="M30" s="523"/>
    </row>
    <row r="31" spans="2:13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522">
        <f>SUM(L32:L36)</f>
        <v>0</v>
      </c>
      <c r="M31" s="523"/>
    </row>
    <row r="32" spans="2:13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522"/>
      <c r="M32" s="523"/>
    </row>
    <row r="33" spans="2:13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522"/>
      <c r="M33" s="523"/>
    </row>
    <row r="34" spans="2:13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522"/>
      <c r="M34" s="523"/>
    </row>
    <row r="35" spans="2:13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522"/>
      <c r="M35" s="523"/>
    </row>
    <row r="36" spans="2:13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522"/>
      <c r="M36" s="523"/>
    </row>
    <row r="37" spans="2:13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522">
        <f>SUM(L38:L42)</f>
        <v>0</v>
      </c>
      <c r="M37" s="523"/>
    </row>
    <row r="38" spans="2:13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522"/>
      <c r="M38" s="523"/>
    </row>
    <row r="39" spans="2:13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522"/>
      <c r="M39" s="523"/>
    </row>
    <row r="40" spans="2:13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522"/>
      <c r="M40" s="523"/>
    </row>
    <row r="41" spans="2:13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522"/>
      <c r="M41" s="523"/>
    </row>
    <row r="42" spans="2:13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522"/>
      <c r="M42" s="523"/>
    </row>
    <row r="43" spans="2:13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524">
        <f>L37+L31</f>
        <v>0</v>
      </c>
      <c r="M43" s="525"/>
    </row>
    <row r="44" spans="2:13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522"/>
      <c r="M44" s="523"/>
    </row>
    <row r="45" spans="2:13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522">
        <f>L46+L47</f>
        <v>0</v>
      </c>
      <c r="M45" s="523"/>
    </row>
    <row r="46" spans="2:13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522"/>
      <c r="M46" s="523"/>
    </row>
    <row r="47" spans="2:13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522"/>
      <c r="M47" s="523"/>
    </row>
    <row r="48" spans="2:13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522">
        <f>L49+L50</f>
        <v>0</v>
      </c>
      <c r="M48" s="523"/>
    </row>
    <row r="49" spans="2:13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522"/>
      <c r="M49" s="523"/>
    </row>
    <row r="50" spans="2:13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522"/>
      <c r="M50" s="523"/>
    </row>
    <row r="51" spans="2:13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524">
        <f>L48+L45</f>
        <v>0</v>
      </c>
      <c r="M51" s="525"/>
    </row>
    <row r="52" spans="2:13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534">
        <f>L29+L43+L51</f>
        <v>468302</v>
      </c>
      <c r="M52" s="543"/>
    </row>
    <row r="53" spans="2:13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522">
        <v>14766851</v>
      </c>
      <c r="M53" s="523"/>
    </row>
    <row r="54" spans="2:13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528">
        <f>L52+L53</f>
        <v>15235153</v>
      </c>
      <c r="M54" s="529"/>
    </row>
    <row r="55" spans="2:13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343"/>
      <c r="M55" s="344"/>
    </row>
    <row r="56" spans="2:13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544"/>
      <c r="M56" s="545"/>
    </row>
    <row r="57" spans="2:13" s="7" customFormat="1" ht="13.5" customHeight="1">
      <c r="B57" s="324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546"/>
      <c r="M57" s="547"/>
    </row>
    <row r="58" spans="2:13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548"/>
      <c r="M58" s="549"/>
    </row>
    <row r="59" spans="2:13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541">
        <v>15235153</v>
      </c>
      <c r="M59" s="542"/>
    </row>
    <row r="60" spans="2:13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3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3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3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3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0"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5" orientation="portrait" cellComments="asDisplayed" r:id="rId1"/>
  <headerFooter alignWithMargins="0"/>
  <rowBreaks count="1" manualBreakCount="1">
    <brk id="59" max="1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 tint="0.59999389629810485"/>
  </sheetPr>
  <dimension ref="A1:AJ284"/>
  <sheetViews>
    <sheetView showGridLines="0" view="pageBreakPreview" topLeftCell="K10" zoomScaleNormal="100" zoomScaleSheetLayoutView="100" workbookViewId="0">
      <selection activeCell="B4" sqref="B4:M4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5" width="6.625" style="1" customWidth="1"/>
    <col min="16" max="19" width="13.375" style="1" customWidth="1"/>
    <col min="20" max="21" width="2.125" style="1" customWidth="1"/>
    <col min="22" max="29" width="3.875" style="1" customWidth="1"/>
    <col min="30" max="30" width="6.5" style="1" customWidth="1"/>
    <col min="31" max="32" width="6.625" style="1" customWidth="1"/>
    <col min="33" max="36" width="13.25" style="1" customWidth="1"/>
    <col min="37" max="37" width="0.625" style="1" customWidth="1"/>
    <col min="38" max="16384" width="9" style="1"/>
  </cols>
  <sheetData>
    <row r="1" spans="1:36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23.25" customHeight="1">
      <c r="A2" s="2"/>
      <c r="B2" s="381" t="s">
        <v>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6" ht="21" customHeight="1">
      <c r="B3" s="382" t="s">
        <v>196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s="3" customFormat="1" ht="16.5" customHeight="1" thickBot="1">
      <c r="B4" s="4"/>
      <c r="S4" s="5" t="s">
        <v>189</v>
      </c>
      <c r="AJ4" s="5" t="s">
        <v>189</v>
      </c>
    </row>
    <row r="5" spans="1:36" s="3" customFormat="1" ht="16.5" customHeight="1" thickBot="1">
      <c r="B5" s="4"/>
      <c r="P5" s="494" t="s">
        <v>191</v>
      </c>
      <c r="Q5" s="495"/>
      <c r="R5" s="495"/>
      <c r="S5" s="496"/>
      <c r="AF5" s="5"/>
      <c r="AG5" s="499" t="s">
        <v>191</v>
      </c>
      <c r="AH5" s="500"/>
      <c r="AI5" s="500"/>
      <c r="AJ5" s="501"/>
    </row>
    <row r="6" spans="1:36" s="3" customFormat="1" ht="16.5" customHeight="1" thickBot="1">
      <c r="B6" s="4"/>
      <c r="P6" s="345" t="s">
        <v>254</v>
      </c>
      <c r="Q6" s="234"/>
      <c r="R6" s="234"/>
      <c r="S6" s="235"/>
      <c r="AF6" s="5"/>
      <c r="AG6" s="346" t="str">
        <f>P6</f>
        <v>大辺路衛生施設組合</v>
      </c>
      <c r="AH6" s="243">
        <f t="shared" ref="AH6:AJ7" si="0">Q6</f>
        <v>0</v>
      </c>
      <c r="AI6" s="243">
        <f t="shared" si="0"/>
        <v>0</v>
      </c>
      <c r="AJ6" s="244">
        <f t="shared" si="0"/>
        <v>0</v>
      </c>
    </row>
    <row r="7" spans="1:36" s="6" customFormat="1" ht="14.25" customHeight="1" thickBot="1">
      <c r="B7" s="383" t="s">
        <v>2</v>
      </c>
      <c r="C7" s="384"/>
      <c r="D7" s="384"/>
      <c r="E7" s="384"/>
      <c r="F7" s="384"/>
      <c r="G7" s="384"/>
      <c r="H7" s="384"/>
      <c r="I7" s="385"/>
      <c r="J7" s="385"/>
      <c r="K7" s="385"/>
      <c r="L7" s="385"/>
      <c r="M7" s="385"/>
      <c r="N7" s="386" t="s">
        <v>3</v>
      </c>
      <c r="O7" s="384"/>
      <c r="P7" s="248">
        <v>5.0000000000000001E-4</v>
      </c>
      <c r="Q7" s="249"/>
      <c r="R7" s="249"/>
      <c r="S7" s="250"/>
      <c r="T7" s="384" t="s">
        <v>2</v>
      </c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6" t="s">
        <v>3</v>
      </c>
      <c r="AF7" s="387"/>
      <c r="AG7" s="251">
        <f>P7</f>
        <v>5.0000000000000001E-4</v>
      </c>
      <c r="AH7" s="252">
        <f t="shared" si="0"/>
        <v>0</v>
      </c>
      <c r="AI7" s="252">
        <f t="shared" si="0"/>
        <v>0</v>
      </c>
      <c r="AJ7" s="253">
        <f t="shared" si="0"/>
        <v>0</v>
      </c>
    </row>
    <row r="8" spans="1:36" s="7" customFormat="1" ht="14.85" customHeight="1">
      <c r="B8" s="8" t="s">
        <v>4</v>
      </c>
      <c r="C8" s="9"/>
      <c r="D8" s="10"/>
      <c r="E8" s="11"/>
      <c r="F8" s="11"/>
      <c r="G8" s="11"/>
      <c r="H8" s="11"/>
      <c r="I8" s="9"/>
      <c r="J8" s="9"/>
      <c r="K8" s="9"/>
      <c r="L8" s="9"/>
      <c r="M8" s="9"/>
      <c r="N8" s="390"/>
      <c r="O8" s="497"/>
      <c r="P8" s="227"/>
      <c r="Q8" s="228"/>
      <c r="R8" s="228"/>
      <c r="S8" s="230"/>
      <c r="T8" s="12" t="s">
        <v>5</v>
      </c>
      <c r="U8" s="12"/>
      <c r="V8" s="12"/>
      <c r="W8" s="12"/>
      <c r="X8" s="12"/>
      <c r="Y8" s="12"/>
      <c r="Z8" s="13"/>
      <c r="AA8" s="14"/>
      <c r="AB8" s="14"/>
      <c r="AC8" s="14"/>
      <c r="AD8" s="14"/>
      <c r="AE8" s="390"/>
      <c r="AF8" s="391"/>
      <c r="AG8" s="227"/>
      <c r="AH8" s="228"/>
      <c r="AI8" s="228"/>
      <c r="AJ8" s="229"/>
    </row>
    <row r="9" spans="1:36" s="7" customFormat="1" ht="14.85" customHeight="1">
      <c r="B9" s="15"/>
      <c r="C9" s="10" t="s">
        <v>6</v>
      </c>
      <c r="D9" s="10"/>
      <c r="E9" s="10"/>
      <c r="F9" s="10"/>
      <c r="G9" s="10"/>
      <c r="H9" s="10"/>
      <c r="I9" s="9"/>
      <c r="J9" s="9"/>
      <c r="K9" s="9"/>
      <c r="L9" s="9"/>
      <c r="M9" s="9"/>
      <c r="N9" s="390">
        <f>退手BS!N7</f>
        <v>445000000</v>
      </c>
      <c r="O9" s="497"/>
      <c r="P9" s="347">
        <f>$N9*P$7</f>
        <v>222500</v>
      </c>
      <c r="Q9" s="228">
        <f>$N9*Q$7</f>
        <v>0</v>
      </c>
      <c r="R9" s="228">
        <f t="shared" ref="R9:S9" si="1">$N9*R$7</f>
        <v>0</v>
      </c>
      <c r="S9" s="229">
        <f t="shared" si="1"/>
        <v>0</v>
      </c>
      <c r="T9" s="12"/>
      <c r="U9" s="10" t="s">
        <v>7</v>
      </c>
      <c r="V9" s="10"/>
      <c r="W9" s="10"/>
      <c r="X9" s="10"/>
      <c r="Y9" s="10"/>
      <c r="Z9" s="9"/>
      <c r="AA9" s="9"/>
      <c r="AB9" s="9"/>
      <c r="AC9" s="9"/>
      <c r="AD9" s="9"/>
      <c r="AE9" s="390">
        <f>退手BS!AA7</f>
        <v>0</v>
      </c>
      <c r="AF9" s="391"/>
      <c r="AG9" s="227">
        <f>$AE9*AG$7</f>
        <v>0</v>
      </c>
      <c r="AH9" s="228">
        <f t="shared" ref="AH9:AJ24" si="2">$AE9*AH$7</f>
        <v>0</v>
      </c>
      <c r="AI9" s="228">
        <f t="shared" si="2"/>
        <v>0</v>
      </c>
      <c r="AJ9" s="229">
        <f t="shared" si="2"/>
        <v>0</v>
      </c>
    </row>
    <row r="10" spans="1:36" s="7" customFormat="1" ht="14.85" customHeight="1">
      <c r="B10" s="15"/>
      <c r="C10" s="10"/>
      <c r="D10" s="10" t="s">
        <v>8</v>
      </c>
      <c r="E10" s="10"/>
      <c r="F10" s="10"/>
      <c r="G10" s="10"/>
      <c r="H10" s="10"/>
      <c r="I10" s="9"/>
      <c r="J10" s="9"/>
      <c r="K10" s="9"/>
      <c r="L10" s="9"/>
      <c r="M10" s="9"/>
      <c r="N10" s="390">
        <f>退手BS!N8</f>
        <v>0</v>
      </c>
      <c r="O10" s="497"/>
      <c r="P10" s="347">
        <f t="shared" ref="P10:S62" si="3">$N10*P$7</f>
        <v>0</v>
      </c>
      <c r="Q10" s="228">
        <f t="shared" si="3"/>
        <v>0</v>
      </c>
      <c r="R10" s="228">
        <f t="shared" si="3"/>
        <v>0</v>
      </c>
      <c r="S10" s="229">
        <f t="shared" si="3"/>
        <v>0</v>
      </c>
      <c r="T10" s="12"/>
      <c r="U10" s="10"/>
      <c r="V10" s="10" t="s">
        <v>9</v>
      </c>
      <c r="W10" s="10"/>
      <c r="X10" s="10"/>
      <c r="Y10" s="10"/>
      <c r="Z10" s="9"/>
      <c r="AA10" s="9"/>
      <c r="AB10" s="9"/>
      <c r="AC10" s="9"/>
      <c r="AD10" s="9"/>
      <c r="AE10" s="390">
        <f>退手BS!AA8</f>
        <v>0</v>
      </c>
      <c r="AF10" s="391"/>
      <c r="AG10" s="227">
        <f t="shared" ref="AG10:AJ27" si="4">$AE10*AG$7</f>
        <v>0</v>
      </c>
      <c r="AH10" s="228">
        <f t="shared" si="2"/>
        <v>0</v>
      </c>
      <c r="AI10" s="228">
        <f t="shared" si="2"/>
        <v>0</v>
      </c>
      <c r="AJ10" s="229">
        <f t="shared" si="2"/>
        <v>0</v>
      </c>
    </row>
    <row r="11" spans="1:36" s="7" customFormat="1" ht="14.85" customHeight="1">
      <c r="B11" s="15"/>
      <c r="C11" s="10"/>
      <c r="D11" s="10"/>
      <c r="E11" s="10" t="s">
        <v>10</v>
      </c>
      <c r="F11" s="10"/>
      <c r="G11" s="10"/>
      <c r="H11" s="10"/>
      <c r="I11" s="9"/>
      <c r="J11" s="9"/>
      <c r="K11" s="9"/>
      <c r="L11" s="9"/>
      <c r="M11" s="9"/>
      <c r="N11" s="390">
        <f>退手BS!N9</f>
        <v>0</v>
      </c>
      <c r="O11" s="497"/>
      <c r="P11" s="347">
        <f t="shared" si="3"/>
        <v>0</v>
      </c>
      <c r="Q11" s="228">
        <f t="shared" si="3"/>
        <v>0</v>
      </c>
      <c r="R11" s="228">
        <f t="shared" si="3"/>
        <v>0</v>
      </c>
      <c r="S11" s="229">
        <f t="shared" si="3"/>
        <v>0</v>
      </c>
      <c r="T11" s="12"/>
      <c r="U11" s="10"/>
      <c r="V11" s="16" t="s">
        <v>11</v>
      </c>
      <c r="W11" s="10"/>
      <c r="X11" s="10"/>
      <c r="Y11" s="10"/>
      <c r="Z11" s="9"/>
      <c r="AA11" s="9"/>
      <c r="AB11" s="9"/>
      <c r="AC11" s="9"/>
      <c r="AD11" s="9"/>
      <c r="AE11" s="390">
        <f>退手BS!AA9</f>
        <v>0</v>
      </c>
      <c r="AF11" s="391"/>
      <c r="AG11" s="227">
        <f t="shared" si="4"/>
        <v>0</v>
      </c>
      <c r="AH11" s="228">
        <f t="shared" si="2"/>
        <v>0</v>
      </c>
      <c r="AI11" s="228">
        <f t="shared" si="2"/>
        <v>0</v>
      </c>
      <c r="AJ11" s="229">
        <f t="shared" si="2"/>
        <v>0</v>
      </c>
    </row>
    <row r="12" spans="1:36" s="7" customFormat="1" ht="14.85" customHeight="1">
      <c r="B12" s="15"/>
      <c r="C12" s="10"/>
      <c r="D12" s="10"/>
      <c r="E12" s="10"/>
      <c r="F12" s="10" t="s">
        <v>12</v>
      </c>
      <c r="G12" s="10"/>
      <c r="H12" s="10"/>
      <c r="I12" s="9"/>
      <c r="J12" s="9"/>
      <c r="K12" s="9"/>
      <c r="L12" s="9"/>
      <c r="M12" s="9"/>
      <c r="N12" s="390">
        <f>退手BS!N10</f>
        <v>0</v>
      </c>
      <c r="O12" s="497"/>
      <c r="P12" s="347">
        <f t="shared" si="3"/>
        <v>0</v>
      </c>
      <c r="Q12" s="228">
        <f t="shared" si="3"/>
        <v>0</v>
      </c>
      <c r="R12" s="228">
        <f t="shared" si="3"/>
        <v>0</v>
      </c>
      <c r="S12" s="229">
        <f t="shared" si="3"/>
        <v>0</v>
      </c>
      <c r="T12" s="12"/>
      <c r="U12" s="10"/>
      <c r="V12" s="10" t="s">
        <v>13</v>
      </c>
      <c r="W12" s="10"/>
      <c r="X12" s="10"/>
      <c r="Y12" s="10"/>
      <c r="Z12" s="9"/>
      <c r="AA12" s="9"/>
      <c r="AB12" s="9"/>
      <c r="AC12" s="9"/>
      <c r="AD12" s="9"/>
      <c r="AE12" s="390">
        <f>退手BS!AA10</f>
        <v>0</v>
      </c>
      <c r="AF12" s="391"/>
      <c r="AG12" s="227">
        <f t="shared" si="4"/>
        <v>0</v>
      </c>
      <c r="AH12" s="228">
        <f t="shared" si="2"/>
        <v>0</v>
      </c>
      <c r="AI12" s="228">
        <f t="shared" si="2"/>
        <v>0</v>
      </c>
      <c r="AJ12" s="229">
        <f t="shared" si="2"/>
        <v>0</v>
      </c>
    </row>
    <row r="13" spans="1:36" s="7" customFormat="1" ht="14.85" customHeight="1">
      <c r="B13" s="15"/>
      <c r="C13" s="10"/>
      <c r="D13" s="10"/>
      <c r="E13" s="10"/>
      <c r="F13" s="10" t="s">
        <v>14</v>
      </c>
      <c r="G13" s="10"/>
      <c r="H13" s="10"/>
      <c r="I13" s="9"/>
      <c r="J13" s="9"/>
      <c r="K13" s="9"/>
      <c r="L13" s="9"/>
      <c r="M13" s="9"/>
      <c r="N13" s="390">
        <f>退手BS!N11</f>
        <v>0</v>
      </c>
      <c r="O13" s="497"/>
      <c r="P13" s="347">
        <f t="shared" si="3"/>
        <v>0</v>
      </c>
      <c r="Q13" s="228">
        <f t="shared" si="3"/>
        <v>0</v>
      </c>
      <c r="R13" s="228">
        <f t="shared" si="3"/>
        <v>0</v>
      </c>
      <c r="S13" s="229">
        <f t="shared" si="3"/>
        <v>0</v>
      </c>
      <c r="T13" s="12"/>
      <c r="U13" s="10"/>
      <c r="V13" s="10" t="s">
        <v>15</v>
      </c>
      <c r="W13" s="10"/>
      <c r="X13" s="10"/>
      <c r="Y13" s="10"/>
      <c r="Z13" s="9"/>
      <c r="AA13" s="9"/>
      <c r="AB13" s="9"/>
      <c r="AC13" s="9"/>
      <c r="AD13" s="9"/>
      <c r="AE13" s="390">
        <f>退手BS!AA11</f>
        <v>0</v>
      </c>
      <c r="AF13" s="391"/>
      <c r="AG13" s="227">
        <f t="shared" si="4"/>
        <v>0</v>
      </c>
      <c r="AH13" s="228">
        <f t="shared" si="2"/>
        <v>0</v>
      </c>
      <c r="AI13" s="228">
        <f t="shared" si="2"/>
        <v>0</v>
      </c>
      <c r="AJ13" s="229">
        <f t="shared" si="2"/>
        <v>0</v>
      </c>
    </row>
    <row r="14" spans="1:36" s="7" customFormat="1" ht="14.85" customHeight="1">
      <c r="B14" s="15"/>
      <c r="C14" s="10"/>
      <c r="D14" s="10"/>
      <c r="E14" s="10"/>
      <c r="F14" s="10" t="s">
        <v>16</v>
      </c>
      <c r="G14" s="10"/>
      <c r="H14" s="10"/>
      <c r="I14" s="9"/>
      <c r="J14" s="9"/>
      <c r="K14" s="9"/>
      <c r="L14" s="9"/>
      <c r="M14" s="9"/>
      <c r="N14" s="390">
        <f>退手BS!N12</f>
        <v>0</v>
      </c>
      <c r="O14" s="497"/>
      <c r="P14" s="347">
        <f t="shared" si="3"/>
        <v>0</v>
      </c>
      <c r="Q14" s="228">
        <f t="shared" si="3"/>
        <v>0</v>
      </c>
      <c r="R14" s="228">
        <f t="shared" si="3"/>
        <v>0</v>
      </c>
      <c r="S14" s="229">
        <f t="shared" si="3"/>
        <v>0</v>
      </c>
      <c r="T14" s="12"/>
      <c r="U14" s="12"/>
      <c r="V14" s="10" t="s">
        <v>17</v>
      </c>
      <c r="W14" s="10"/>
      <c r="X14" s="10"/>
      <c r="Y14" s="10"/>
      <c r="Z14" s="9"/>
      <c r="AA14" s="9"/>
      <c r="AB14" s="9"/>
      <c r="AC14" s="9"/>
      <c r="AD14" s="9"/>
      <c r="AE14" s="390">
        <f>退手BS!AA12</f>
        <v>0</v>
      </c>
      <c r="AF14" s="391"/>
      <c r="AG14" s="227">
        <f t="shared" si="4"/>
        <v>0</v>
      </c>
      <c r="AH14" s="228">
        <f t="shared" si="2"/>
        <v>0</v>
      </c>
      <c r="AI14" s="228">
        <f t="shared" si="2"/>
        <v>0</v>
      </c>
      <c r="AJ14" s="229">
        <f t="shared" si="2"/>
        <v>0</v>
      </c>
    </row>
    <row r="15" spans="1:36" s="7" customFormat="1" ht="14.85" customHeight="1">
      <c r="B15" s="15"/>
      <c r="C15" s="10"/>
      <c r="D15" s="10"/>
      <c r="E15" s="10"/>
      <c r="F15" s="10" t="s">
        <v>18</v>
      </c>
      <c r="G15" s="10"/>
      <c r="H15" s="10"/>
      <c r="I15" s="9"/>
      <c r="J15" s="9"/>
      <c r="K15" s="9"/>
      <c r="L15" s="9"/>
      <c r="M15" s="9"/>
      <c r="N15" s="390">
        <f>退手BS!N13</f>
        <v>0</v>
      </c>
      <c r="O15" s="497"/>
      <c r="P15" s="347">
        <f t="shared" si="3"/>
        <v>0</v>
      </c>
      <c r="Q15" s="228">
        <f t="shared" si="3"/>
        <v>0</v>
      </c>
      <c r="R15" s="228">
        <f t="shared" si="3"/>
        <v>0</v>
      </c>
      <c r="S15" s="229">
        <f t="shared" si="3"/>
        <v>0</v>
      </c>
      <c r="T15" s="12"/>
      <c r="U15" s="10" t="s">
        <v>168</v>
      </c>
      <c r="V15" s="10"/>
      <c r="W15" s="10"/>
      <c r="X15" s="10"/>
      <c r="Y15" s="10"/>
      <c r="Z15" s="9"/>
      <c r="AA15" s="9"/>
      <c r="AB15" s="9"/>
      <c r="AC15" s="9"/>
      <c r="AD15" s="9"/>
      <c r="AE15" s="390">
        <f>退手BS!AA13</f>
        <v>371248</v>
      </c>
      <c r="AF15" s="391"/>
      <c r="AG15" s="227">
        <f t="shared" si="4"/>
        <v>185.624</v>
      </c>
      <c r="AH15" s="228">
        <f t="shared" si="2"/>
        <v>0</v>
      </c>
      <c r="AI15" s="228">
        <f t="shared" si="2"/>
        <v>0</v>
      </c>
      <c r="AJ15" s="229">
        <f t="shared" si="2"/>
        <v>0</v>
      </c>
    </row>
    <row r="16" spans="1:36" s="7" customFormat="1" ht="14.85" customHeight="1">
      <c r="B16" s="15"/>
      <c r="C16" s="10"/>
      <c r="D16" s="10"/>
      <c r="E16" s="10"/>
      <c r="F16" s="10" t="s">
        <v>19</v>
      </c>
      <c r="G16" s="10"/>
      <c r="H16" s="10"/>
      <c r="I16" s="9"/>
      <c r="J16" s="9"/>
      <c r="K16" s="9"/>
      <c r="L16" s="9"/>
      <c r="M16" s="9"/>
      <c r="N16" s="390">
        <f>退手BS!N14</f>
        <v>0</v>
      </c>
      <c r="O16" s="497"/>
      <c r="P16" s="347">
        <f t="shared" si="3"/>
        <v>0</v>
      </c>
      <c r="Q16" s="228">
        <f t="shared" si="3"/>
        <v>0</v>
      </c>
      <c r="R16" s="228">
        <f t="shared" si="3"/>
        <v>0</v>
      </c>
      <c r="S16" s="229">
        <f t="shared" si="3"/>
        <v>0</v>
      </c>
      <c r="T16" s="12"/>
      <c r="U16" s="12"/>
      <c r="V16" s="16" t="s">
        <v>20</v>
      </c>
      <c r="W16" s="10"/>
      <c r="X16" s="10"/>
      <c r="Y16" s="10"/>
      <c r="Z16" s="9"/>
      <c r="AA16" s="9"/>
      <c r="AB16" s="9"/>
      <c r="AC16" s="9"/>
      <c r="AD16" s="9"/>
      <c r="AE16" s="390">
        <f>退手BS!AA14</f>
        <v>0</v>
      </c>
      <c r="AF16" s="391"/>
      <c r="AG16" s="227">
        <f t="shared" si="4"/>
        <v>0</v>
      </c>
      <c r="AH16" s="228">
        <f t="shared" si="2"/>
        <v>0</v>
      </c>
      <c r="AI16" s="228">
        <f t="shared" si="2"/>
        <v>0</v>
      </c>
      <c r="AJ16" s="229">
        <f t="shared" si="2"/>
        <v>0</v>
      </c>
    </row>
    <row r="17" spans="2:36" s="7" customFormat="1" ht="14.85" customHeight="1">
      <c r="B17" s="15"/>
      <c r="C17" s="10"/>
      <c r="D17" s="10"/>
      <c r="E17" s="10"/>
      <c r="F17" s="10" t="s">
        <v>21</v>
      </c>
      <c r="G17" s="10"/>
      <c r="H17" s="10"/>
      <c r="I17" s="9"/>
      <c r="J17" s="9"/>
      <c r="K17" s="9"/>
      <c r="L17" s="9"/>
      <c r="M17" s="9"/>
      <c r="N17" s="390">
        <f>退手BS!N15</f>
        <v>0</v>
      </c>
      <c r="O17" s="497"/>
      <c r="P17" s="347">
        <f t="shared" si="3"/>
        <v>0</v>
      </c>
      <c r="Q17" s="228">
        <f t="shared" si="3"/>
        <v>0</v>
      </c>
      <c r="R17" s="228">
        <f t="shared" si="3"/>
        <v>0</v>
      </c>
      <c r="S17" s="229">
        <f t="shared" si="3"/>
        <v>0</v>
      </c>
      <c r="T17" s="12"/>
      <c r="U17" s="12"/>
      <c r="V17" s="16" t="s">
        <v>22</v>
      </c>
      <c r="W17" s="16"/>
      <c r="X17" s="16"/>
      <c r="Y17" s="16"/>
      <c r="Z17" s="17"/>
      <c r="AA17" s="17"/>
      <c r="AB17" s="17"/>
      <c r="AC17" s="17"/>
      <c r="AD17" s="17"/>
      <c r="AE17" s="390">
        <f>退手BS!AA15</f>
        <v>0</v>
      </c>
      <c r="AF17" s="391"/>
      <c r="AG17" s="227">
        <f t="shared" si="4"/>
        <v>0</v>
      </c>
      <c r="AH17" s="228">
        <f t="shared" si="2"/>
        <v>0</v>
      </c>
      <c r="AI17" s="228">
        <f t="shared" si="2"/>
        <v>0</v>
      </c>
      <c r="AJ17" s="229">
        <f t="shared" si="2"/>
        <v>0</v>
      </c>
    </row>
    <row r="18" spans="2:36" s="7" customFormat="1" ht="14.85" customHeight="1">
      <c r="B18" s="15"/>
      <c r="C18" s="10"/>
      <c r="D18" s="10"/>
      <c r="E18" s="10"/>
      <c r="F18" s="10" t="s">
        <v>210</v>
      </c>
      <c r="G18" s="18"/>
      <c r="H18" s="18"/>
      <c r="I18" s="19"/>
      <c r="J18" s="19"/>
      <c r="K18" s="19"/>
      <c r="L18" s="19"/>
      <c r="M18" s="19"/>
      <c r="N18" s="390">
        <f>退手BS!N16</f>
        <v>0</v>
      </c>
      <c r="O18" s="497"/>
      <c r="P18" s="347">
        <f t="shared" si="3"/>
        <v>0</v>
      </c>
      <c r="Q18" s="228">
        <f t="shared" si="3"/>
        <v>0</v>
      </c>
      <c r="R18" s="228">
        <f t="shared" si="3"/>
        <v>0</v>
      </c>
      <c r="S18" s="229">
        <f t="shared" si="3"/>
        <v>0</v>
      </c>
      <c r="T18" s="12"/>
      <c r="U18" s="12"/>
      <c r="V18" s="16" t="s">
        <v>23</v>
      </c>
      <c r="W18" s="16"/>
      <c r="X18" s="16"/>
      <c r="Y18" s="16"/>
      <c r="Z18" s="17"/>
      <c r="AA18" s="17"/>
      <c r="AB18" s="17"/>
      <c r="AC18" s="17"/>
      <c r="AD18" s="17"/>
      <c r="AE18" s="390">
        <f>退手BS!AA16</f>
        <v>0</v>
      </c>
      <c r="AF18" s="391"/>
      <c r="AG18" s="227">
        <f t="shared" si="4"/>
        <v>0</v>
      </c>
      <c r="AH18" s="228">
        <f t="shared" si="2"/>
        <v>0</v>
      </c>
      <c r="AI18" s="228">
        <f t="shared" si="2"/>
        <v>0</v>
      </c>
      <c r="AJ18" s="229">
        <f t="shared" si="2"/>
        <v>0</v>
      </c>
    </row>
    <row r="19" spans="2:36" s="7" customFormat="1" ht="14.85" customHeight="1">
      <c r="B19" s="15"/>
      <c r="C19" s="10"/>
      <c r="D19" s="10"/>
      <c r="E19" s="10"/>
      <c r="F19" s="10" t="s">
        <v>211</v>
      </c>
      <c r="G19" s="18"/>
      <c r="H19" s="18"/>
      <c r="I19" s="19"/>
      <c r="J19" s="19"/>
      <c r="K19" s="19"/>
      <c r="L19" s="19"/>
      <c r="M19" s="19"/>
      <c r="N19" s="390">
        <f>退手BS!N17</f>
        <v>0</v>
      </c>
      <c r="O19" s="497"/>
      <c r="P19" s="347">
        <f t="shared" si="3"/>
        <v>0</v>
      </c>
      <c r="Q19" s="228">
        <f t="shared" si="3"/>
        <v>0</v>
      </c>
      <c r="R19" s="228">
        <f t="shared" si="3"/>
        <v>0</v>
      </c>
      <c r="S19" s="229">
        <f t="shared" si="3"/>
        <v>0</v>
      </c>
      <c r="T19" s="20"/>
      <c r="U19" s="12"/>
      <c r="V19" s="16" t="s">
        <v>24</v>
      </c>
      <c r="W19" s="16"/>
      <c r="X19" s="16"/>
      <c r="Y19" s="16"/>
      <c r="Z19" s="17"/>
      <c r="AA19" s="17"/>
      <c r="AB19" s="17"/>
      <c r="AC19" s="17"/>
      <c r="AD19" s="17"/>
      <c r="AE19" s="390">
        <f>退手BS!AA17</f>
        <v>0</v>
      </c>
      <c r="AF19" s="391"/>
      <c r="AG19" s="227">
        <f t="shared" si="4"/>
        <v>0</v>
      </c>
      <c r="AH19" s="228">
        <f t="shared" si="2"/>
        <v>0</v>
      </c>
      <c r="AI19" s="228">
        <f t="shared" si="2"/>
        <v>0</v>
      </c>
      <c r="AJ19" s="229">
        <f t="shared" si="2"/>
        <v>0</v>
      </c>
    </row>
    <row r="20" spans="2:36" s="7" customFormat="1" ht="14.85" customHeight="1">
      <c r="B20" s="15"/>
      <c r="C20" s="10"/>
      <c r="D20" s="10"/>
      <c r="E20" s="10"/>
      <c r="F20" s="10" t="s">
        <v>25</v>
      </c>
      <c r="G20" s="18"/>
      <c r="H20" s="18"/>
      <c r="I20" s="19"/>
      <c r="J20" s="19"/>
      <c r="K20" s="19"/>
      <c r="L20" s="19"/>
      <c r="M20" s="19"/>
      <c r="N20" s="390">
        <f>退手BS!N18</f>
        <v>0</v>
      </c>
      <c r="O20" s="497"/>
      <c r="P20" s="347">
        <f t="shared" si="3"/>
        <v>0</v>
      </c>
      <c r="Q20" s="228">
        <f t="shared" si="3"/>
        <v>0</v>
      </c>
      <c r="R20" s="228">
        <f t="shared" si="3"/>
        <v>0</v>
      </c>
      <c r="S20" s="229">
        <f t="shared" si="3"/>
        <v>0</v>
      </c>
      <c r="T20" s="20"/>
      <c r="U20" s="12"/>
      <c r="V20" s="16" t="s">
        <v>26</v>
      </c>
      <c r="W20" s="16"/>
      <c r="X20" s="16"/>
      <c r="Y20" s="16"/>
      <c r="Z20" s="17"/>
      <c r="AA20" s="17"/>
      <c r="AB20" s="17"/>
      <c r="AC20" s="17"/>
      <c r="AD20" s="17"/>
      <c r="AE20" s="390">
        <f>退手BS!AA18</f>
        <v>0</v>
      </c>
      <c r="AF20" s="391"/>
      <c r="AG20" s="227">
        <f t="shared" si="4"/>
        <v>0</v>
      </c>
      <c r="AH20" s="228">
        <f t="shared" si="2"/>
        <v>0</v>
      </c>
      <c r="AI20" s="228">
        <f t="shared" si="2"/>
        <v>0</v>
      </c>
      <c r="AJ20" s="229">
        <f t="shared" si="2"/>
        <v>0</v>
      </c>
    </row>
    <row r="21" spans="2:36" s="7" customFormat="1" ht="14.85" customHeight="1">
      <c r="B21" s="15"/>
      <c r="C21" s="10"/>
      <c r="D21" s="10"/>
      <c r="E21" s="10"/>
      <c r="F21" s="10" t="s">
        <v>171</v>
      </c>
      <c r="G21" s="18"/>
      <c r="H21" s="18"/>
      <c r="I21" s="19"/>
      <c r="J21" s="19"/>
      <c r="K21" s="19"/>
      <c r="L21" s="19"/>
      <c r="M21" s="19"/>
      <c r="N21" s="390">
        <f>退手BS!N19</f>
        <v>0</v>
      </c>
      <c r="O21" s="497"/>
      <c r="P21" s="347">
        <f t="shared" si="3"/>
        <v>0</v>
      </c>
      <c r="Q21" s="228">
        <f t="shared" si="3"/>
        <v>0</v>
      </c>
      <c r="R21" s="228">
        <f t="shared" si="3"/>
        <v>0</v>
      </c>
      <c r="S21" s="229">
        <f t="shared" si="3"/>
        <v>0</v>
      </c>
      <c r="T21" s="12"/>
      <c r="U21" s="12"/>
      <c r="V21" s="10" t="s">
        <v>27</v>
      </c>
      <c r="W21" s="10"/>
      <c r="X21" s="10"/>
      <c r="Y21" s="10"/>
      <c r="Z21" s="9"/>
      <c r="AA21" s="9"/>
      <c r="AB21" s="9"/>
      <c r="AC21" s="9"/>
      <c r="AD21" s="9"/>
      <c r="AE21" s="390">
        <f>退手BS!AA19</f>
        <v>371248</v>
      </c>
      <c r="AF21" s="391"/>
      <c r="AG21" s="227">
        <f t="shared" si="4"/>
        <v>185.624</v>
      </c>
      <c r="AH21" s="228">
        <f t="shared" si="2"/>
        <v>0</v>
      </c>
      <c r="AI21" s="228">
        <f t="shared" si="2"/>
        <v>0</v>
      </c>
      <c r="AJ21" s="229">
        <f t="shared" si="2"/>
        <v>0</v>
      </c>
    </row>
    <row r="22" spans="2:36" s="7" customFormat="1" ht="14.85" customHeight="1">
      <c r="B22" s="15"/>
      <c r="C22" s="10"/>
      <c r="D22" s="10"/>
      <c r="E22" s="10"/>
      <c r="F22" s="10" t="s">
        <v>28</v>
      </c>
      <c r="G22" s="18"/>
      <c r="H22" s="18"/>
      <c r="I22" s="19"/>
      <c r="J22" s="19"/>
      <c r="K22" s="19"/>
      <c r="L22" s="19"/>
      <c r="M22" s="19"/>
      <c r="N22" s="390">
        <f>退手BS!N20</f>
        <v>0</v>
      </c>
      <c r="O22" s="497"/>
      <c r="P22" s="347">
        <f t="shared" si="3"/>
        <v>0</v>
      </c>
      <c r="Q22" s="228">
        <f t="shared" si="3"/>
        <v>0</v>
      </c>
      <c r="R22" s="228">
        <f t="shared" si="3"/>
        <v>0</v>
      </c>
      <c r="S22" s="229">
        <f t="shared" si="3"/>
        <v>0</v>
      </c>
      <c r="T22" s="12"/>
      <c r="U22" s="12"/>
      <c r="V22" s="21" t="s">
        <v>172</v>
      </c>
      <c r="W22" s="12"/>
      <c r="X22" s="12"/>
      <c r="Y22" s="12"/>
      <c r="Z22" s="14"/>
      <c r="AA22" s="14"/>
      <c r="AB22" s="14"/>
      <c r="AC22" s="14"/>
      <c r="AD22" s="14"/>
      <c r="AE22" s="390">
        <f>退手BS!AA20</f>
        <v>0</v>
      </c>
      <c r="AF22" s="391"/>
      <c r="AG22" s="227">
        <f t="shared" si="4"/>
        <v>0</v>
      </c>
      <c r="AH22" s="228">
        <f t="shared" si="2"/>
        <v>0</v>
      </c>
      <c r="AI22" s="228">
        <f t="shared" si="2"/>
        <v>0</v>
      </c>
      <c r="AJ22" s="229">
        <f t="shared" si="2"/>
        <v>0</v>
      </c>
    </row>
    <row r="23" spans="2:36" s="7" customFormat="1" ht="14.85" customHeight="1">
      <c r="B23" s="15"/>
      <c r="C23" s="10"/>
      <c r="D23" s="10"/>
      <c r="E23" s="10"/>
      <c r="F23" s="10" t="s">
        <v>29</v>
      </c>
      <c r="G23" s="18"/>
      <c r="H23" s="18"/>
      <c r="I23" s="19"/>
      <c r="J23" s="19"/>
      <c r="K23" s="19"/>
      <c r="L23" s="19"/>
      <c r="M23" s="19"/>
      <c r="N23" s="390">
        <f>退手BS!N21</f>
        <v>0</v>
      </c>
      <c r="O23" s="497"/>
      <c r="P23" s="347">
        <f t="shared" si="3"/>
        <v>0</v>
      </c>
      <c r="Q23" s="228">
        <f t="shared" si="3"/>
        <v>0</v>
      </c>
      <c r="R23" s="228">
        <f t="shared" si="3"/>
        <v>0</v>
      </c>
      <c r="S23" s="229">
        <f t="shared" si="3"/>
        <v>0</v>
      </c>
      <c r="T23" s="12"/>
      <c r="U23" s="12"/>
      <c r="V23" s="12" t="s">
        <v>17</v>
      </c>
      <c r="W23" s="12"/>
      <c r="X23" s="12"/>
      <c r="Y23" s="12"/>
      <c r="Z23" s="14"/>
      <c r="AA23" s="14"/>
      <c r="AB23" s="14"/>
      <c r="AC23" s="14"/>
      <c r="AD23" s="14"/>
      <c r="AE23" s="390">
        <f>退手BS!AA21</f>
        <v>0</v>
      </c>
      <c r="AF23" s="391"/>
      <c r="AG23" s="227">
        <f t="shared" si="4"/>
        <v>0</v>
      </c>
      <c r="AH23" s="228">
        <f t="shared" si="2"/>
        <v>0</v>
      </c>
      <c r="AI23" s="228">
        <f t="shared" si="2"/>
        <v>0</v>
      </c>
      <c r="AJ23" s="229">
        <f t="shared" si="2"/>
        <v>0</v>
      </c>
    </row>
    <row r="24" spans="2:36" s="7" customFormat="1" ht="14.85" customHeight="1">
      <c r="B24" s="15"/>
      <c r="C24" s="10"/>
      <c r="D24" s="10"/>
      <c r="E24" s="10"/>
      <c r="F24" s="10" t="s">
        <v>173</v>
      </c>
      <c r="G24" s="10"/>
      <c r="H24" s="10"/>
      <c r="I24" s="9"/>
      <c r="J24" s="9"/>
      <c r="K24" s="9"/>
      <c r="L24" s="9"/>
      <c r="M24" s="9"/>
      <c r="N24" s="390">
        <f>退手BS!N22</f>
        <v>0</v>
      </c>
      <c r="O24" s="497"/>
      <c r="P24" s="347">
        <f t="shared" si="3"/>
        <v>0</v>
      </c>
      <c r="Q24" s="228">
        <f t="shared" si="3"/>
        <v>0</v>
      </c>
      <c r="R24" s="228">
        <f t="shared" si="3"/>
        <v>0</v>
      </c>
      <c r="S24" s="229">
        <f t="shared" si="3"/>
        <v>0</v>
      </c>
      <c r="T24" s="393" t="s">
        <v>30</v>
      </c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512">
        <f>退手BS!AA22</f>
        <v>371248</v>
      </c>
      <c r="AF24" s="513"/>
      <c r="AG24" s="348">
        <f t="shared" si="4"/>
        <v>185.624</v>
      </c>
      <c r="AH24" s="349">
        <f t="shared" si="2"/>
        <v>0</v>
      </c>
      <c r="AI24" s="349">
        <f t="shared" si="2"/>
        <v>0</v>
      </c>
      <c r="AJ24" s="350">
        <f t="shared" si="2"/>
        <v>0</v>
      </c>
    </row>
    <row r="25" spans="2:36" s="7" customFormat="1" ht="14.85" customHeight="1">
      <c r="B25" s="15"/>
      <c r="C25" s="10"/>
      <c r="D25" s="10"/>
      <c r="E25" s="10"/>
      <c r="F25" s="10" t="s">
        <v>31</v>
      </c>
      <c r="G25" s="10"/>
      <c r="H25" s="10"/>
      <c r="I25" s="9"/>
      <c r="J25" s="9"/>
      <c r="K25" s="9"/>
      <c r="L25" s="9"/>
      <c r="M25" s="9"/>
      <c r="N25" s="390">
        <f>退手BS!N23</f>
        <v>0</v>
      </c>
      <c r="O25" s="497"/>
      <c r="P25" s="347">
        <f t="shared" si="3"/>
        <v>0</v>
      </c>
      <c r="Q25" s="228">
        <f t="shared" si="3"/>
        <v>0</v>
      </c>
      <c r="R25" s="228">
        <f t="shared" si="3"/>
        <v>0</v>
      </c>
      <c r="S25" s="229">
        <f t="shared" si="3"/>
        <v>0</v>
      </c>
      <c r="T25" s="12" t="s">
        <v>32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390"/>
      <c r="AF25" s="391"/>
      <c r="AG25" s="227"/>
      <c r="AH25" s="228"/>
      <c r="AI25" s="228"/>
      <c r="AJ25" s="229"/>
    </row>
    <row r="26" spans="2:36" s="7" customFormat="1" ht="14.85" customHeight="1">
      <c r="B26" s="15"/>
      <c r="C26" s="10"/>
      <c r="D26" s="10"/>
      <c r="E26" s="10"/>
      <c r="F26" s="10" t="s">
        <v>33</v>
      </c>
      <c r="G26" s="10"/>
      <c r="H26" s="10"/>
      <c r="I26" s="9"/>
      <c r="J26" s="9"/>
      <c r="K26" s="9"/>
      <c r="L26" s="9"/>
      <c r="M26" s="9"/>
      <c r="N26" s="390">
        <f>退手BS!N24</f>
        <v>0</v>
      </c>
      <c r="O26" s="497"/>
      <c r="P26" s="347">
        <f t="shared" si="3"/>
        <v>0</v>
      </c>
      <c r="Q26" s="228">
        <f t="shared" si="3"/>
        <v>0</v>
      </c>
      <c r="R26" s="228">
        <f t="shared" si="3"/>
        <v>0</v>
      </c>
      <c r="S26" s="229">
        <f t="shared" si="3"/>
        <v>0</v>
      </c>
      <c r="T26" s="12"/>
      <c r="U26" s="16" t="s">
        <v>34</v>
      </c>
      <c r="V26" s="23"/>
      <c r="W26" s="23"/>
      <c r="X26" s="23"/>
      <c r="Y26" s="23"/>
      <c r="Z26" s="24"/>
      <c r="AA26" s="24"/>
      <c r="AB26" s="24"/>
      <c r="AC26" s="24"/>
      <c r="AD26" s="24"/>
      <c r="AE26" s="390">
        <f>退手BS!AA24</f>
        <v>445000000</v>
      </c>
      <c r="AF26" s="391"/>
      <c r="AG26" s="227">
        <f t="shared" si="4"/>
        <v>222500</v>
      </c>
      <c r="AH26" s="228">
        <f t="shared" si="4"/>
        <v>0</v>
      </c>
      <c r="AI26" s="228">
        <f t="shared" si="4"/>
        <v>0</v>
      </c>
      <c r="AJ26" s="229">
        <f t="shared" si="4"/>
        <v>0</v>
      </c>
    </row>
    <row r="27" spans="2:36" s="7" customFormat="1" ht="14.85" customHeight="1">
      <c r="B27" s="15"/>
      <c r="C27" s="10"/>
      <c r="D27" s="10"/>
      <c r="E27" s="10" t="s">
        <v>35</v>
      </c>
      <c r="F27" s="10"/>
      <c r="G27" s="10"/>
      <c r="H27" s="10"/>
      <c r="I27" s="9"/>
      <c r="J27" s="9"/>
      <c r="K27" s="9"/>
      <c r="L27" s="9"/>
      <c r="M27" s="9"/>
      <c r="N27" s="390">
        <f>退手BS!N25</f>
        <v>0</v>
      </c>
      <c r="O27" s="497"/>
      <c r="P27" s="347">
        <f t="shared" si="3"/>
        <v>0</v>
      </c>
      <c r="Q27" s="228">
        <f t="shared" si="3"/>
        <v>0</v>
      </c>
      <c r="R27" s="228">
        <f t="shared" si="3"/>
        <v>0</v>
      </c>
      <c r="S27" s="229">
        <f t="shared" si="3"/>
        <v>0</v>
      </c>
      <c r="T27" s="12"/>
      <c r="U27" s="14" t="s">
        <v>36</v>
      </c>
      <c r="V27" s="23"/>
      <c r="W27" s="23"/>
      <c r="X27" s="23"/>
      <c r="Y27" s="23"/>
      <c r="Z27" s="24"/>
      <c r="AA27" s="24"/>
      <c r="AB27" s="24"/>
      <c r="AC27" s="24"/>
      <c r="AD27" s="24"/>
      <c r="AE27" s="390">
        <f>退手BS!AA25</f>
        <v>14863905</v>
      </c>
      <c r="AF27" s="391"/>
      <c r="AG27" s="227">
        <f t="shared" si="4"/>
        <v>7431.9525000000003</v>
      </c>
      <c r="AH27" s="228">
        <f t="shared" si="4"/>
        <v>0</v>
      </c>
      <c r="AI27" s="228">
        <f t="shared" si="4"/>
        <v>0</v>
      </c>
      <c r="AJ27" s="229">
        <f t="shared" si="4"/>
        <v>0</v>
      </c>
    </row>
    <row r="28" spans="2:36" s="7" customFormat="1" ht="14.85" customHeight="1">
      <c r="B28" s="15"/>
      <c r="C28" s="10"/>
      <c r="D28" s="10"/>
      <c r="E28" s="10"/>
      <c r="F28" s="10" t="s">
        <v>37</v>
      </c>
      <c r="G28" s="10"/>
      <c r="H28" s="10"/>
      <c r="I28" s="9"/>
      <c r="J28" s="9"/>
      <c r="K28" s="9"/>
      <c r="L28" s="9"/>
      <c r="M28" s="9"/>
      <c r="N28" s="390">
        <f>退手BS!N26</f>
        <v>0</v>
      </c>
      <c r="O28" s="497"/>
      <c r="P28" s="347">
        <f t="shared" si="3"/>
        <v>0</v>
      </c>
      <c r="Q28" s="228">
        <f t="shared" si="3"/>
        <v>0</v>
      </c>
      <c r="R28" s="228">
        <f t="shared" si="3"/>
        <v>0</v>
      </c>
      <c r="S28" s="229">
        <f t="shared" si="3"/>
        <v>0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214"/>
      <c r="AE28" s="390"/>
      <c r="AF28" s="391"/>
      <c r="AG28" s="227"/>
      <c r="AH28" s="228"/>
      <c r="AI28" s="228"/>
      <c r="AJ28" s="229"/>
    </row>
    <row r="29" spans="2:36" s="7" customFormat="1" ht="14.85" customHeight="1">
      <c r="B29" s="15"/>
      <c r="C29" s="10"/>
      <c r="D29" s="10"/>
      <c r="E29" s="10"/>
      <c r="F29" s="10" t="s">
        <v>16</v>
      </c>
      <c r="G29" s="10"/>
      <c r="H29" s="10"/>
      <c r="I29" s="9"/>
      <c r="J29" s="9"/>
      <c r="K29" s="9"/>
      <c r="L29" s="9"/>
      <c r="M29" s="9"/>
      <c r="N29" s="390">
        <f>退手BS!N27</f>
        <v>0</v>
      </c>
      <c r="O29" s="497"/>
      <c r="P29" s="347">
        <f t="shared" si="3"/>
        <v>0</v>
      </c>
      <c r="Q29" s="228">
        <f t="shared" si="3"/>
        <v>0</v>
      </c>
      <c r="R29" s="228">
        <f t="shared" si="3"/>
        <v>0</v>
      </c>
      <c r="S29" s="229">
        <f t="shared" si="3"/>
        <v>0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390"/>
      <c r="AF29" s="391"/>
      <c r="AG29" s="227"/>
      <c r="AH29" s="228"/>
      <c r="AI29" s="228"/>
      <c r="AJ29" s="229"/>
    </row>
    <row r="30" spans="2:36" s="7" customFormat="1" ht="14.85" customHeight="1">
      <c r="B30" s="15"/>
      <c r="C30" s="10"/>
      <c r="D30" s="10"/>
      <c r="E30" s="10"/>
      <c r="F30" s="10" t="s">
        <v>18</v>
      </c>
      <c r="G30" s="10"/>
      <c r="H30" s="10"/>
      <c r="I30" s="9"/>
      <c r="J30" s="9"/>
      <c r="K30" s="9"/>
      <c r="L30" s="9"/>
      <c r="M30" s="9"/>
      <c r="N30" s="390">
        <f>退手BS!N28</f>
        <v>0</v>
      </c>
      <c r="O30" s="497"/>
      <c r="P30" s="347">
        <f t="shared" si="3"/>
        <v>0</v>
      </c>
      <c r="Q30" s="228">
        <f t="shared" si="3"/>
        <v>0</v>
      </c>
      <c r="R30" s="228">
        <f t="shared" si="3"/>
        <v>0</v>
      </c>
      <c r="S30" s="229">
        <f t="shared" si="3"/>
        <v>0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390"/>
      <c r="AF30" s="391"/>
      <c r="AG30" s="227"/>
      <c r="AH30" s="228"/>
      <c r="AI30" s="228"/>
      <c r="AJ30" s="229"/>
    </row>
    <row r="31" spans="2:36" s="7" customFormat="1" ht="14.85" customHeight="1">
      <c r="B31" s="15"/>
      <c r="C31" s="10"/>
      <c r="D31" s="10"/>
      <c r="E31" s="10"/>
      <c r="F31" s="10" t="s">
        <v>38</v>
      </c>
      <c r="G31" s="10"/>
      <c r="H31" s="10"/>
      <c r="I31" s="9"/>
      <c r="J31" s="9"/>
      <c r="K31" s="9"/>
      <c r="L31" s="9"/>
      <c r="M31" s="9"/>
      <c r="N31" s="390">
        <f>退手BS!N29</f>
        <v>0</v>
      </c>
      <c r="O31" s="497"/>
      <c r="P31" s="347">
        <f t="shared" si="3"/>
        <v>0</v>
      </c>
      <c r="Q31" s="228">
        <f t="shared" si="3"/>
        <v>0</v>
      </c>
      <c r="R31" s="228">
        <f t="shared" si="3"/>
        <v>0</v>
      </c>
      <c r="S31" s="229">
        <f t="shared" si="3"/>
        <v>0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390"/>
      <c r="AF31" s="391"/>
      <c r="AG31" s="227"/>
      <c r="AH31" s="228"/>
      <c r="AI31" s="228"/>
      <c r="AJ31" s="229"/>
    </row>
    <row r="32" spans="2:36" s="7" customFormat="1" ht="14.85" customHeight="1">
      <c r="B32" s="15"/>
      <c r="C32" s="10"/>
      <c r="D32" s="10"/>
      <c r="E32" s="10"/>
      <c r="F32" s="10" t="s">
        <v>21</v>
      </c>
      <c r="G32" s="10"/>
      <c r="H32" s="10"/>
      <c r="I32" s="9"/>
      <c r="J32" s="9"/>
      <c r="K32" s="9"/>
      <c r="L32" s="9"/>
      <c r="M32" s="9"/>
      <c r="N32" s="390">
        <f>退手BS!N30</f>
        <v>0</v>
      </c>
      <c r="O32" s="497"/>
      <c r="P32" s="347">
        <f t="shared" si="3"/>
        <v>0</v>
      </c>
      <c r="Q32" s="228">
        <f t="shared" si="3"/>
        <v>0</v>
      </c>
      <c r="R32" s="228">
        <f t="shared" si="3"/>
        <v>0</v>
      </c>
      <c r="S32" s="229">
        <f t="shared" si="3"/>
        <v>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390"/>
      <c r="AF32" s="391"/>
      <c r="AG32" s="227"/>
      <c r="AH32" s="228"/>
      <c r="AI32" s="228"/>
      <c r="AJ32" s="229"/>
    </row>
    <row r="33" spans="2:36" s="7" customFormat="1" ht="14.85" customHeight="1">
      <c r="B33" s="15"/>
      <c r="C33" s="10"/>
      <c r="D33" s="10"/>
      <c r="E33" s="10"/>
      <c r="F33" s="10" t="s">
        <v>39</v>
      </c>
      <c r="G33" s="10"/>
      <c r="H33" s="10"/>
      <c r="I33" s="9"/>
      <c r="J33" s="9"/>
      <c r="K33" s="9"/>
      <c r="L33" s="9"/>
      <c r="M33" s="9"/>
      <c r="N33" s="390">
        <f>退手BS!N31</f>
        <v>0</v>
      </c>
      <c r="O33" s="497"/>
      <c r="P33" s="347">
        <f t="shared" si="3"/>
        <v>0</v>
      </c>
      <c r="Q33" s="228">
        <f t="shared" si="3"/>
        <v>0</v>
      </c>
      <c r="R33" s="228">
        <f t="shared" si="3"/>
        <v>0</v>
      </c>
      <c r="S33" s="229">
        <f t="shared" si="3"/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390"/>
      <c r="AF33" s="391"/>
      <c r="AG33" s="227"/>
      <c r="AH33" s="228"/>
      <c r="AI33" s="228"/>
      <c r="AJ33" s="229"/>
    </row>
    <row r="34" spans="2:36" s="7" customFormat="1" ht="14.85" customHeight="1">
      <c r="B34" s="15"/>
      <c r="C34" s="10"/>
      <c r="D34" s="10"/>
      <c r="E34" s="10"/>
      <c r="F34" s="10" t="s">
        <v>31</v>
      </c>
      <c r="G34" s="10"/>
      <c r="H34" s="10"/>
      <c r="I34" s="9"/>
      <c r="J34" s="9"/>
      <c r="K34" s="9"/>
      <c r="L34" s="9"/>
      <c r="M34" s="9"/>
      <c r="N34" s="390">
        <f>退手BS!N32</f>
        <v>0</v>
      </c>
      <c r="O34" s="497"/>
      <c r="P34" s="347">
        <f t="shared" si="3"/>
        <v>0</v>
      </c>
      <c r="Q34" s="228">
        <f t="shared" si="3"/>
        <v>0</v>
      </c>
      <c r="R34" s="228">
        <f t="shared" si="3"/>
        <v>0</v>
      </c>
      <c r="S34" s="229">
        <f t="shared" si="3"/>
        <v>0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390"/>
      <c r="AF34" s="391"/>
      <c r="AG34" s="227"/>
      <c r="AH34" s="228"/>
      <c r="AI34" s="228"/>
      <c r="AJ34" s="229"/>
    </row>
    <row r="35" spans="2:36" s="7" customFormat="1" ht="14.85" customHeight="1">
      <c r="B35" s="15"/>
      <c r="C35" s="10"/>
      <c r="D35" s="10"/>
      <c r="E35" s="10"/>
      <c r="F35" s="10" t="s">
        <v>33</v>
      </c>
      <c r="G35" s="10"/>
      <c r="H35" s="10"/>
      <c r="I35" s="9"/>
      <c r="J35" s="9"/>
      <c r="K35" s="9"/>
      <c r="L35" s="9"/>
      <c r="M35" s="9"/>
      <c r="N35" s="390">
        <f>退手BS!N33</f>
        <v>0</v>
      </c>
      <c r="O35" s="497"/>
      <c r="P35" s="347">
        <f t="shared" si="3"/>
        <v>0</v>
      </c>
      <c r="Q35" s="228">
        <f t="shared" si="3"/>
        <v>0</v>
      </c>
      <c r="R35" s="228">
        <f t="shared" si="3"/>
        <v>0</v>
      </c>
      <c r="S35" s="229">
        <f t="shared" si="3"/>
        <v>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390"/>
      <c r="AF35" s="391"/>
      <c r="AG35" s="227"/>
      <c r="AH35" s="228"/>
      <c r="AI35" s="228"/>
      <c r="AJ35" s="229"/>
    </row>
    <row r="36" spans="2:36" s="7" customFormat="1" ht="14.85" customHeight="1">
      <c r="B36" s="15"/>
      <c r="C36" s="10"/>
      <c r="D36" s="10"/>
      <c r="E36" s="10" t="s">
        <v>40</v>
      </c>
      <c r="F36" s="26"/>
      <c r="G36" s="26"/>
      <c r="H36" s="26"/>
      <c r="I36" s="27"/>
      <c r="J36" s="27"/>
      <c r="K36" s="27"/>
      <c r="L36" s="27"/>
      <c r="M36" s="27"/>
      <c r="N36" s="390">
        <f>退手BS!N34</f>
        <v>0</v>
      </c>
      <c r="O36" s="497"/>
      <c r="P36" s="347">
        <f t="shared" si="3"/>
        <v>0</v>
      </c>
      <c r="Q36" s="228">
        <f t="shared" si="3"/>
        <v>0</v>
      </c>
      <c r="R36" s="228">
        <f t="shared" si="3"/>
        <v>0</v>
      </c>
      <c r="S36" s="229">
        <f t="shared" si="3"/>
        <v>0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390"/>
      <c r="AF36" s="391"/>
      <c r="AG36" s="227"/>
      <c r="AH36" s="228"/>
      <c r="AI36" s="228"/>
      <c r="AJ36" s="229"/>
    </row>
    <row r="37" spans="2:36" s="7" customFormat="1" ht="14.85" customHeight="1">
      <c r="B37" s="15"/>
      <c r="C37" s="10"/>
      <c r="D37" s="10"/>
      <c r="E37" s="10" t="s">
        <v>41</v>
      </c>
      <c r="F37" s="26"/>
      <c r="G37" s="26"/>
      <c r="H37" s="26"/>
      <c r="I37" s="27"/>
      <c r="J37" s="27"/>
      <c r="K37" s="27"/>
      <c r="L37" s="27"/>
      <c r="M37" s="27"/>
      <c r="N37" s="390">
        <f>退手BS!N35</f>
        <v>0</v>
      </c>
      <c r="O37" s="497"/>
      <c r="P37" s="347">
        <f t="shared" si="3"/>
        <v>0</v>
      </c>
      <c r="Q37" s="228">
        <f t="shared" si="3"/>
        <v>0</v>
      </c>
      <c r="R37" s="228">
        <f t="shared" si="3"/>
        <v>0</v>
      </c>
      <c r="S37" s="229">
        <f t="shared" si="3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390"/>
      <c r="AF37" s="391"/>
      <c r="AG37" s="227"/>
      <c r="AH37" s="228"/>
      <c r="AI37" s="228"/>
      <c r="AJ37" s="229"/>
    </row>
    <row r="38" spans="2:36" s="7" customFormat="1" ht="14.85" customHeight="1">
      <c r="B38" s="15"/>
      <c r="C38" s="10"/>
      <c r="D38" s="10" t="s">
        <v>42</v>
      </c>
      <c r="E38" s="10"/>
      <c r="F38" s="26"/>
      <c r="G38" s="26"/>
      <c r="H38" s="26"/>
      <c r="I38" s="27"/>
      <c r="J38" s="27"/>
      <c r="K38" s="27"/>
      <c r="L38" s="27"/>
      <c r="M38" s="27"/>
      <c r="N38" s="390">
        <f>退手BS!N36</f>
        <v>0</v>
      </c>
      <c r="O38" s="497"/>
      <c r="P38" s="347">
        <f t="shared" si="3"/>
        <v>0</v>
      </c>
      <c r="Q38" s="228">
        <f t="shared" si="3"/>
        <v>0</v>
      </c>
      <c r="R38" s="228">
        <f t="shared" si="3"/>
        <v>0</v>
      </c>
      <c r="S38" s="229">
        <f t="shared" si="3"/>
        <v>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390"/>
      <c r="AF38" s="391"/>
      <c r="AG38" s="227"/>
      <c r="AH38" s="228"/>
      <c r="AI38" s="228"/>
      <c r="AJ38" s="229"/>
    </row>
    <row r="39" spans="2:36" s="7" customFormat="1" ht="14.85" customHeight="1">
      <c r="B39" s="15"/>
      <c r="C39" s="10"/>
      <c r="D39" s="10"/>
      <c r="E39" s="10" t="s">
        <v>43</v>
      </c>
      <c r="F39" s="10"/>
      <c r="G39" s="10"/>
      <c r="H39" s="10"/>
      <c r="I39" s="9"/>
      <c r="J39" s="9"/>
      <c r="K39" s="9"/>
      <c r="L39" s="9"/>
      <c r="M39" s="9"/>
      <c r="N39" s="390">
        <f>退手BS!N37</f>
        <v>0</v>
      </c>
      <c r="O39" s="497"/>
      <c r="P39" s="347">
        <f t="shared" si="3"/>
        <v>0</v>
      </c>
      <c r="Q39" s="228">
        <f t="shared" si="3"/>
        <v>0</v>
      </c>
      <c r="R39" s="228">
        <f t="shared" si="3"/>
        <v>0</v>
      </c>
      <c r="S39" s="229">
        <f t="shared" si="3"/>
        <v>0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390"/>
      <c r="AF39" s="391"/>
      <c r="AG39" s="227"/>
      <c r="AH39" s="228"/>
      <c r="AI39" s="228"/>
      <c r="AJ39" s="229"/>
    </row>
    <row r="40" spans="2:36" s="7" customFormat="1" ht="14.85" customHeight="1">
      <c r="B40" s="15"/>
      <c r="C40" s="10"/>
      <c r="D40" s="10"/>
      <c r="E40" s="10" t="s">
        <v>203</v>
      </c>
      <c r="F40" s="10"/>
      <c r="G40" s="10"/>
      <c r="H40" s="10"/>
      <c r="I40" s="9"/>
      <c r="J40" s="9"/>
      <c r="K40" s="9"/>
      <c r="L40" s="9"/>
      <c r="M40" s="9"/>
      <c r="N40" s="390">
        <f>退手BS!N38</f>
        <v>0</v>
      </c>
      <c r="O40" s="497"/>
      <c r="P40" s="347">
        <f t="shared" si="3"/>
        <v>0</v>
      </c>
      <c r="Q40" s="228">
        <f t="shared" si="3"/>
        <v>0</v>
      </c>
      <c r="R40" s="228">
        <f t="shared" si="3"/>
        <v>0</v>
      </c>
      <c r="S40" s="229">
        <f t="shared" si="3"/>
        <v>0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390"/>
      <c r="AF40" s="391"/>
      <c r="AG40" s="227"/>
      <c r="AH40" s="228"/>
      <c r="AI40" s="228"/>
      <c r="AJ40" s="229"/>
    </row>
    <row r="41" spans="2:36" s="7" customFormat="1" ht="14.85" customHeight="1">
      <c r="B41" s="15"/>
      <c r="C41" s="10"/>
      <c r="D41" s="10" t="s">
        <v>44</v>
      </c>
      <c r="E41" s="10"/>
      <c r="F41" s="10"/>
      <c r="G41" s="10"/>
      <c r="H41" s="10"/>
      <c r="I41" s="10"/>
      <c r="J41" s="9"/>
      <c r="K41" s="9"/>
      <c r="L41" s="9"/>
      <c r="M41" s="9"/>
      <c r="N41" s="390">
        <f>退手BS!N39</f>
        <v>445000000</v>
      </c>
      <c r="O41" s="497"/>
      <c r="P41" s="347">
        <f t="shared" si="3"/>
        <v>222500</v>
      </c>
      <c r="Q41" s="228">
        <f t="shared" si="3"/>
        <v>0</v>
      </c>
      <c r="R41" s="228">
        <f t="shared" si="3"/>
        <v>0</v>
      </c>
      <c r="S41" s="229">
        <f t="shared" si="3"/>
        <v>0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390"/>
      <c r="AF41" s="391"/>
      <c r="AG41" s="227"/>
      <c r="AH41" s="228"/>
      <c r="AI41" s="228"/>
      <c r="AJ41" s="229"/>
    </row>
    <row r="42" spans="2:36" s="7" customFormat="1" ht="14.85" customHeight="1">
      <c r="B42" s="15"/>
      <c r="C42" s="10"/>
      <c r="D42" s="10"/>
      <c r="E42" s="10" t="s">
        <v>45</v>
      </c>
      <c r="F42" s="10"/>
      <c r="G42" s="10"/>
      <c r="H42" s="10"/>
      <c r="I42" s="10"/>
      <c r="J42" s="9"/>
      <c r="K42" s="9"/>
      <c r="L42" s="9"/>
      <c r="M42" s="9"/>
      <c r="N42" s="390">
        <f>退手BS!N40</f>
        <v>0</v>
      </c>
      <c r="O42" s="497"/>
      <c r="P42" s="347">
        <f t="shared" si="3"/>
        <v>0</v>
      </c>
      <c r="Q42" s="228">
        <f t="shared" si="3"/>
        <v>0</v>
      </c>
      <c r="R42" s="228">
        <f t="shared" si="3"/>
        <v>0</v>
      </c>
      <c r="S42" s="229">
        <f t="shared" si="3"/>
        <v>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390"/>
      <c r="AF42" s="391"/>
      <c r="AG42" s="227"/>
      <c r="AH42" s="228"/>
      <c r="AI42" s="228"/>
      <c r="AJ42" s="229"/>
    </row>
    <row r="43" spans="2:36" s="7" customFormat="1" ht="14.85" customHeight="1">
      <c r="B43" s="15"/>
      <c r="C43" s="10"/>
      <c r="D43" s="10"/>
      <c r="E43" s="10"/>
      <c r="F43" s="16" t="s">
        <v>46</v>
      </c>
      <c r="G43" s="10"/>
      <c r="H43" s="10"/>
      <c r="I43" s="10"/>
      <c r="J43" s="9"/>
      <c r="K43" s="9"/>
      <c r="L43" s="9"/>
      <c r="M43" s="9"/>
      <c r="N43" s="390">
        <f>退手BS!N41</f>
        <v>0</v>
      </c>
      <c r="O43" s="497"/>
      <c r="P43" s="347">
        <f t="shared" si="3"/>
        <v>0</v>
      </c>
      <c r="Q43" s="228">
        <f t="shared" si="3"/>
        <v>0</v>
      </c>
      <c r="R43" s="228">
        <f t="shared" si="3"/>
        <v>0</v>
      </c>
      <c r="S43" s="229">
        <f t="shared" si="3"/>
        <v>0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390"/>
      <c r="AF43" s="391"/>
      <c r="AG43" s="227"/>
      <c r="AH43" s="228"/>
      <c r="AI43" s="228"/>
      <c r="AJ43" s="229"/>
    </row>
    <row r="44" spans="2:36" s="7" customFormat="1" ht="14.85" customHeight="1">
      <c r="B44" s="15"/>
      <c r="C44" s="10"/>
      <c r="D44" s="10"/>
      <c r="E44" s="10"/>
      <c r="F44" s="16" t="s">
        <v>47</v>
      </c>
      <c r="G44" s="10"/>
      <c r="H44" s="10"/>
      <c r="I44" s="10"/>
      <c r="J44" s="9"/>
      <c r="K44" s="9"/>
      <c r="L44" s="9"/>
      <c r="M44" s="9"/>
      <c r="N44" s="390">
        <f>退手BS!N42</f>
        <v>0</v>
      </c>
      <c r="O44" s="497"/>
      <c r="P44" s="347">
        <f t="shared" si="3"/>
        <v>0</v>
      </c>
      <c r="Q44" s="228">
        <f t="shared" si="3"/>
        <v>0</v>
      </c>
      <c r="R44" s="228">
        <f t="shared" si="3"/>
        <v>0</v>
      </c>
      <c r="S44" s="229">
        <f t="shared" si="3"/>
        <v>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390"/>
      <c r="AF44" s="391"/>
      <c r="AG44" s="227"/>
      <c r="AH44" s="228"/>
      <c r="AI44" s="228"/>
      <c r="AJ44" s="229"/>
    </row>
    <row r="45" spans="2:36" s="7" customFormat="1" ht="14.85" customHeight="1">
      <c r="B45" s="15"/>
      <c r="C45" s="10"/>
      <c r="D45" s="10"/>
      <c r="E45" s="10"/>
      <c r="F45" s="16" t="s">
        <v>17</v>
      </c>
      <c r="G45" s="10"/>
      <c r="H45" s="10"/>
      <c r="I45" s="10"/>
      <c r="J45" s="9"/>
      <c r="K45" s="9"/>
      <c r="L45" s="9"/>
      <c r="M45" s="9"/>
      <c r="N45" s="390">
        <f>退手BS!N43</f>
        <v>0</v>
      </c>
      <c r="O45" s="497"/>
      <c r="P45" s="347">
        <f t="shared" si="3"/>
        <v>0</v>
      </c>
      <c r="Q45" s="228">
        <f t="shared" si="3"/>
        <v>0</v>
      </c>
      <c r="R45" s="228">
        <f t="shared" si="3"/>
        <v>0</v>
      </c>
      <c r="S45" s="229">
        <f t="shared" si="3"/>
        <v>0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319"/>
      <c r="AF45" s="320"/>
      <c r="AG45" s="227"/>
      <c r="AH45" s="228"/>
      <c r="AI45" s="228"/>
      <c r="AJ45" s="229"/>
    </row>
    <row r="46" spans="2:36" s="7" customFormat="1" ht="14.85" customHeight="1">
      <c r="B46" s="15"/>
      <c r="C46" s="10"/>
      <c r="D46" s="10"/>
      <c r="E46" s="10" t="s">
        <v>212</v>
      </c>
      <c r="F46" s="10"/>
      <c r="G46" s="10"/>
      <c r="H46" s="10"/>
      <c r="I46" s="9"/>
      <c r="J46" s="9"/>
      <c r="K46" s="9"/>
      <c r="L46" s="9"/>
      <c r="M46" s="9"/>
      <c r="N46" s="390">
        <f>退手BS!N44</f>
        <v>0</v>
      </c>
      <c r="O46" s="497"/>
      <c r="P46" s="347">
        <f t="shared" si="3"/>
        <v>0</v>
      </c>
      <c r="Q46" s="228">
        <f t="shared" si="3"/>
        <v>0</v>
      </c>
      <c r="R46" s="228">
        <f t="shared" si="3"/>
        <v>0</v>
      </c>
      <c r="S46" s="229">
        <f t="shared" si="3"/>
        <v>0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319"/>
      <c r="AF46" s="320"/>
      <c r="AG46" s="227"/>
      <c r="AH46" s="228"/>
      <c r="AI46" s="228"/>
      <c r="AJ46" s="229"/>
    </row>
    <row r="47" spans="2:36" s="7" customFormat="1" ht="14.85" customHeight="1">
      <c r="B47" s="15"/>
      <c r="C47" s="10"/>
      <c r="D47" s="10"/>
      <c r="E47" s="10" t="s">
        <v>48</v>
      </c>
      <c r="F47" s="10"/>
      <c r="G47" s="10"/>
      <c r="H47" s="10"/>
      <c r="I47" s="9"/>
      <c r="J47" s="9"/>
      <c r="K47" s="9"/>
      <c r="L47" s="9"/>
      <c r="M47" s="9"/>
      <c r="N47" s="390">
        <f>退手BS!N45</f>
        <v>0</v>
      </c>
      <c r="O47" s="497"/>
      <c r="P47" s="347">
        <f t="shared" si="3"/>
        <v>0</v>
      </c>
      <c r="Q47" s="228">
        <f t="shared" si="3"/>
        <v>0</v>
      </c>
      <c r="R47" s="228">
        <f t="shared" si="3"/>
        <v>0</v>
      </c>
      <c r="S47" s="229">
        <f t="shared" si="3"/>
        <v>0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19"/>
      <c r="AF47" s="320"/>
      <c r="AG47" s="227"/>
      <c r="AH47" s="228"/>
      <c r="AI47" s="228"/>
      <c r="AJ47" s="229"/>
    </row>
    <row r="48" spans="2:36" s="7" customFormat="1" ht="14.85" customHeight="1">
      <c r="B48" s="15"/>
      <c r="C48" s="10"/>
      <c r="D48" s="10"/>
      <c r="E48" s="10" t="s">
        <v>49</v>
      </c>
      <c r="F48" s="10"/>
      <c r="G48" s="10"/>
      <c r="H48" s="10"/>
      <c r="I48" s="9"/>
      <c r="J48" s="9"/>
      <c r="K48" s="9"/>
      <c r="L48" s="9"/>
      <c r="M48" s="9"/>
      <c r="N48" s="390">
        <f>退手BS!N46</f>
        <v>0</v>
      </c>
      <c r="O48" s="497"/>
      <c r="P48" s="347">
        <f t="shared" si="3"/>
        <v>0</v>
      </c>
      <c r="Q48" s="228">
        <f t="shared" si="3"/>
        <v>0</v>
      </c>
      <c r="R48" s="228">
        <f t="shared" si="3"/>
        <v>0</v>
      </c>
      <c r="S48" s="229">
        <f t="shared" si="3"/>
        <v>0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390"/>
      <c r="AF48" s="391"/>
      <c r="AG48" s="227"/>
      <c r="AH48" s="228"/>
      <c r="AI48" s="228"/>
      <c r="AJ48" s="229"/>
    </row>
    <row r="49" spans="2:36" s="7" customFormat="1" ht="14.85" customHeight="1">
      <c r="B49" s="15"/>
      <c r="C49" s="10"/>
      <c r="D49" s="10"/>
      <c r="E49" s="10" t="s">
        <v>50</v>
      </c>
      <c r="F49" s="10"/>
      <c r="G49" s="10"/>
      <c r="H49" s="10"/>
      <c r="I49" s="9"/>
      <c r="J49" s="9"/>
      <c r="K49" s="9"/>
      <c r="L49" s="9"/>
      <c r="M49" s="9"/>
      <c r="N49" s="390">
        <f>退手BS!N47</f>
        <v>445000000</v>
      </c>
      <c r="O49" s="497"/>
      <c r="P49" s="347">
        <f t="shared" si="3"/>
        <v>222500</v>
      </c>
      <c r="Q49" s="228">
        <f t="shared" si="3"/>
        <v>0</v>
      </c>
      <c r="R49" s="228">
        <f t="shared" si="3"/>
        <v>0</v>
      </c>
      <c r="S49" s="229">
        <f t="shared" si="3"/>
        <v>0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319"/>
      <c r="AF49" s="320"/>
      <c r="AG49" s="227"/>
      <c r="AH49" s="228"/>
      <c r="AI49" s="228"/>
      <c r="AJ49" s="229"/>
    </row>
    <row r="50" spans="2:36" s="7" customFormat="1" ht="14.85" customHeight="1">
      <c r="B50" s="15"/>
      <c r="C50" s="10"/>
      <c r="D50" s="10"/>
      <c r="E50" s="10"/>
      <c r="F50" s="16" t="s">
        <v>51</v>
      </c>
      <c r="G50" s="10"/>
      <c r="H50" s="10"/>
      <c r="I50" s="9"/>
      <c r="J50" s="9"/>
      <c r="K50" s="9"/>
      <c r="L50" s="9"/>
      <c r="M50" s="9"/>
      <c r="N50" s="390">
        <f>退手BS!N48</f>
        <v>0</v>
      </c>
      <c r="O50" s="497"/>
      <c r="P50" s="347">
        <f t="shared" si="3"/>
        <v>0</v>
      </c>
      <c r="Q50" s="228">
        <f t="shared" si="3"/>
        <v>0</v>
      </c>
      <c r="R50" s="228">
        <f t="shared" si="3"/>
        <v>0</v>
      </c>
      <c r="S50" s="229">
        <f t="shared" si="3"/>
        <v>0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390"/>
      <c r="AF50" s="391"/>
      <c r="AG50" s="227"/>
      <c r="AH50" s="228"/>
      <c r="AI50" s="228"/>
      <c r="AJ50" s="229"/>
    </row>
    <row r="51" spans="2:36" s="7" customFormat="1" ht="14.85" customHeight="1">
      <c r="B51" s="15"/>
      <c r="C51" s="9"/>
      <c r="D51" s="10"/>
      <c r="E51" s="10"/>
      <c r="F51" s="10" t="s">
        <v>39</v>
      </c>
      <c r="G51" s="10"/>
      <c r="H51" s="10"/>
      <c r="I51" s="9"/>
      <c r="J51" s="9"/>
      <c r="K51" s="9"/>
      <c r="L51" s="9"/>
      <c r="M51" s="9"/>
      <c r="N51" s="390">
        <f>退手BS!N49</f>
        <v>445000000</v>
      </c>
      <c r="O51" s="497"/>
      <c r="P51" s="347">
        <f t="shared" si="3"/>
        <v>222500</v>
      </c>
      <c r="Q51" s="228">
        <f t="shared" si="3"/>
        <v>0</v>
      </c>
      <c r="R51" s="228">
        <f t="shared" si="3"/>
        <v>0</v>
      </c>
      <c r="S51" s="229">
        <f t="shared" si="3"/>
        <v>0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390"/>
      <c r="AF51" s="391"/>
      <c r="AG51" s="227"/>
      <c r="AH51" s="228"/>
      <c r="AI51" s="228"/>
      <c r="AJ51" s="229"/>
    </row>
    <row r="52" spans="2:36" s="7" customFormat="1" ht="14.85" customHeight="1">
      <c r="B52" s="15"/>
      <c r="C52" s="9"/>
      <c r="D52" s="10"/>
      <c r="E52" s="10" t="s">
        <v>17</v>
      </c>
      <c r="F52" s="10"/>
      <c r="G52" s="10"/>
      <c r="H52" s="10"/>
      <c r="I52" s="9"/>
      <c r="J52" s="9"/>
      <c r="K52" s="9"/>
      <c r="L52" s="9"/>
      <c r="M52" s="9"/>
      <c r="N52" s="390">
        <f>退手BS!N50</f>
        <v>0</v>
      </c>
      <c r="O52" s="497"/>
      <c r="P52" s="347">
        <f t="shared" si="3"/>
        <v>0</v>
      </c>
      <c r="Q52" s="228">
        <f t="shared" si="3"/>
        <v>0</v>
      </c>
      <c r="R52" s="228">
        <f t="shared" si="3"/>
        <v>0</v>
      </c>
      <c r="S52" s="229">
        <f t="shared" si="3"/>
        <v>0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390"/>
      <c r="AF52" s="391"/>
      <c r="AG52" s="227"/>
      <c r="AH52" s="228"/>
      <c r="AI52" s="228"/>
      <c r="AJ52" s="229"/>
    </row>
    <row r="53" spans="2:36" s="7" customFormat="1" ht="14.85" customHeight="1">
      <c r="B53" s="15"/>
      <c r="C53" s="9"/>
      <c r="D53" s="10"/>
      <c r="E53" s="16" t="s">
        <v>52</v>
      </c>
      <c r="F53" s="10"/>
      <c r="G53" s="10"/>
      <c r="H53" s="10"/>
      <c r="I53" s="9"/>
      <c r="J53" s="9"/>
      <c r="K53" s="9"/>
      <c r="L53" s="9"/>
      <c r="M53" s="9"/>
      <c r="N53" s="390">
        <f>退手BS!N51</f>
        <v>0</v>
      </c>
      <c r="O53" s="497"/>
      <c r="P53" s="347">
        <f t="shared" si="3"/>
        <v>0</v>
      </c>
      <c r="Q53" s="228">
        <f t="shared" si="3"/>
        <v>0</v>
      </c>
      <c r="R53" s="228">
        <f t="shared" si="3"/>
        <v>0</v>
      </c>
      <c r="S53" s="229">
        <f t="shared" si="3"/>
        <v>0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390"/>
      <c r="AF53" s="391"/>
      <c r="AG53" s="227"/>
      <c r="AH53" s="228"/>
      <c r="AI53" s="228"/>
      <c r="AJ53" s="229"/>
    </row>
    <row r="54" spans="2:36" s="7" customFormat="1" ht="14.85" customHeight="1">
      <c r="B54" s="15"/>
      <c r="C54" s="9" t="s">
        <v>53</v>
      </c>
      <c r="D54" s="10"/>
      <c r="E54" s="11"/>
      <c r="F54" s="11"/>
      <c r="G54" s="11"/>
      <c r="H54" s="9"/>
      <c r="I54" s="9"/>
      <c r="J54" s="9"/>
      <c r="K54" s="9"/>
      <c r="L54" s="9"/>
      <c r="M54" s="9"/>
      <c r="N54" s="390">
        <f>退手BS!N52</f>
        <v>15235153</v>
      </c>
      <c r="O54" s="497"/>
      <c r="P54" s="347">
        <f t="shared" si="3"/>
        <v>7617.5765000000001</v>
      </c>
      <c r="Q54" s="228">
        <f t="shared" si="3"/>
        <v>0</v>
      </c>
      <c r="R54" s="228">
        <f t="shared" si="3"/>
        <v>0</v>
      </c>
      <c r="S54" s="229">
        <f t="shared" si="3"/>
        <v>0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390"/>
      <c r="AF54" s="391"/>
      <c r="AG54" s="227"/>
      <c r="AH54" s="228"/>
      <c r="AI54" s="228"/>
      <c r="AJ54" s="229"/>
    </row>
    <row r="55" spans="2:36" s="7" customFormat="1" ht="14.85" customHeight="1">
      <c r="B55" s="15"/>
      <c r="C55" s="9"/>
      <c r="D55" s="10" t="s">
        <v>54</v>
      </c>
      <c r="E55" s="11"/>
      <c r="F55" s="11"/>
      <c r="G55" s="11"/>
      <c r="H55" s="9"/>
      <c r="I55" s="9"/>
      <c r="J55" s="9"/>
      <c r="K55" s="9"/>
      <c r="L55" s="9"/>
      <c r="M55" s="9"/>
      <c r="N55" s="390">
        <f>退手BS!N53</f>
        <v>15235153</v>
      </c>
      <c r="O55" s="497"/>
      <c r="P55" s="347">
        <f t="shared" si="3"/>
        <v>7617.5765000000001</v>
      </c>
      <c r="Q55" s="228">
        <f t="shared" si="3"/>
        <v>0</v>
      </c>
      <c r="R55" s="228">
        <f t="shared" si="3"/>
        <v>0</v>
      </c>
      <c r="S55" s="229">
        <f t="shared" si="3"/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319"/>
      <c r="AF55" s="320"/>
      <c r="AG55" s="227"/>
      <c r="AH55" s="228"/>
      <c r="AI55" s="228"/>
      <c r="AJ55" s="229"/>
    </row>
    <row r="56" spans="2:36" s="7" customFormat="1" ht="14.85" customHeight="1">
      <c r="B56" s="15"/>
      <c r="C56" s="9"/>
      <c r="D56" s="16" t="s">
        <v>55</v>
      </c>
      <c r="E56" s="10"/>
      <c r="F56" s="26"/>
      <c r="G56" s="23"/>
      <c r="H56" s="23"/>
      <c r="I56" s="24"/>
      <c r="J56" s="9"/>
      <c r="K56" s="9"/>
      <c r="L56" s="9"/>
      <c r="M56" s="9"/>
      <c r="N56" s="390">
        <f>退手BS!N54</f>
        <v>0</v>
      </c>
      <c r="O56" s="497"/>
      <c r="P56" s="347">
        <f t="shared" si="3"/>
        <v>0</v>
      </c>
      <c r="Q56" s="228">
        <f t="shared" si="3"/>
        <v>0</v>
      </c>
      <c r="R56" s="228">
        <f t="shared" si="3"/>
        <v>0</v>
      </c>
      <c r="S56" s="229">
        <f t="shared" si="3"/>
        <v>0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390"/>
      <c r="AF56" s="391"/>
      <c r="AG56" s="227"/>
      <c r="AH56" s="228"/>
      <c r="AI56" s="228"/>
      <c r="AJ56" s="229"/>
    </row>
    <row r="57" spans="2:36" s="7" customFormat="1" ht="14.85" customHeight="1">
      <c r="B57" s="15"/>
      <c r="C57" s="9"/>
      <c r="D57" s="10" t="s">
        <v>56</v>
      </c>
      <c r="E57" s="10"/>
      <c r="F57" s="10"/>
      <c r="G57" s="10"/>
      <c r="H57" s="10"/>
      <c r="I57" s="9"/>
      <c r="J57" s="9"/>
      <c r="K57" s="9"/>
      <c r="L57" s="9"/>
      <c r="M57" s="9"/>
      <c r="N57" s="390">
        <f>退手BS!N55</f>
        <v>0</v>
      </c>
      <c r="O57" s="497"/>
      <c r="P57" s="347">
        <f t="shared" si="3"/>
        <v>0</v>
      </c>
      <c r="Q57" s="228">
        <f t="shared" si="3"/>
        <v>0</v>
      </c>
      <c r="R57" s="228">
        <f t="shared" si="3"/>
        <v>0</v>
      </c>
      <c r="S57" s="229">
        <f t="shared" si="3"/>
        <v>0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390"/>
      <c r="AF57" s="391"/>
      <c r="AG57" s="227"/>
      <c r="AH57" s="228"/>
      <c r="AI57" s="228"/>
      <c r="AJ57" s="229"/>
    </row>
    <row r="58" spans="2:36" s="7" customFormat="1" ht="14.85" customHeight="1">
      <c r="B58" s="15"/>
      <c r="C58" s="10"/>
      <c r="D58" s="10" t="s">
        <v>50</v>
      </c>
      <c r="E58" s="10"/>
      <c r="F58" s="26"/>
      <c r="G58" s="23"/>
      <c r="H58" s="23"/>
      <c r="I58" s="24"/>
      <c r="J58" s="24"/>
      <c r="K58" s="24"/>
      <c r="L58" s="24"/>
      <c r="M58" s="24"/>
      <c r="N58" s="390">
        <f>退手BS!N56</f>
        <v>0</v>
      </c>
      <c r="O58" s="497"/>
      <c r="P58" s="347">
        <f t="shared" si="3"/>
        <v>0</v>
      </c>
      <c r="Q58" s="228">
        <f t="shared" si="3"/>
        <v>0</v>
      </c>
      <c r="R58" s="228">
        <f t="shared" si="3"/>
        <v>0</v>
      </c>
      <c r="S58" s="229">
        <f t="shared" si="3"/>
        <v>0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390"/>
      <c r="AF58" s="391"/>
      <c r="AG58" s="227"/>
      <c r="AH58" s="228"/>
      <c r="AI58" s="228"/>
      <c r="AJ58" s="229"/>
    </row>
    <row r="59" spans="2:36" s="7" customFormat="1" ht="14.85" customHeight="1">
      <c r="B59" s="15"/>
      <c r="C59" s="10"/>
      <c r="D59" s="10"/>
      <c r="E59" s="10" t="s">
        <v>57</v>
      </c>
      <c r="F59" s="10"/>
      <c r="G59" s="10"/>
      <c r="H59" s="10"/>
      <c r="I59" s="9"/>
      <c r="J59" s="9"/>
      <c r="K59" s="9"/>
      <c r="L59" s="9"/>
      <c r="M59" s="9"/>
      <c r="N59" s="390">
        <f>退手BS!N57</f>
        <v>0</v>
      </c>
      <c r="O59" s="497"/>
      <c r="P59" s="347">
        <f t="shared" si="3"/>
        <v>0</v>
      </c>
      <c r="Q59" s="228">
        <f t="shared" si="3"/>
        <v>0</v>
      </c>
      <c r="R59" s="228">
        <f t="shared" si="3"/>
        <v>0</v>
      </c>
      <c r="S59" s="229">
        <f t="shared" si="3"/>
        <v>0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390"/>
      <c r="AF59" s="391"/>
      <c r="AG59" s="227"/>
      <c r="AH59" s="228"/>
      <c r="AI59" s="228"/>
      <c r="AJ59" s="229"/>
    </row>
    <row r="60" spans="2:36" s="7" customFormat="1" ht="14.85" customHeight="1">
      <c r="B60" s="15"/>
      <c r="C60" s="10"/>
      <c r="D60" s="10"/>
      <c r="E60" s="16" t="s">
        <v>51</v>
      </c>
      <c r="F60" s="10"/>
      <c r="G60" s="10"/>
      <c r="H60" s="10"/>
      <c r="I60" s="9"/>
      <c r="J60" s="9"/>
      <c r="K60" s="9"/>
      <c r="L60" s="9"/>
      <c r="M60" s="9"/>
      <c r="N60" s="390">
        <f>退手BS!N58</f>
        <v>0</v>
      </c>
      <c r="O60" s="497"/>
      <c r="P60" s="347">
        <f t="shared" si="3"/>
        <v>0</v>
      </c>
      <c r="Q60" s="228">
        <f t="shared" si="3"/>
        <v>0</v>
      </c>
      <c r="R60" s="228">
        <f t="shared" si="3"/>
        <v>0</v>
      </c>
      <c r="S60" s="229">
        <f t="shared" si="3"/>
        <v>0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390"/>
      <c r="AF60" s="391"/>
      <c r="AG60" s="227"/>
      <c r="AH60" s="228"/>
      <c r="AI60" s="228"/>
      <c r="AJ60" s="229"/>
    </row>
    <row r="61" spans="2:36" s="7" customFormat="1" ht="14.85" customHeight="1">
      <c r="B61" s="15"/>
      <c r="C61" s="10"/>
      <c r="D61" s="10" t="s">
        <v>58</v>
      </c>
      <c r="E61" s="10"/>
      <c r="F61" s="26"/>
      <c r="G61" s="23"/>
      <c r="H61" s="23"/>
      <c r="I61" s="24"/>
      <c r="J61" s="24"/>
      <c r="K61" s="24"/>
      <c r="L61" s="24"/>
      <c r="M61" s="24"/>
      <c r="N61" s="390">
        <f>退手BS!N59</f>
        <v>0</v>
      </c>
      <c r="O61" s="497"/>
      <c r="P61" s="347">
        <f t="shared" si="3"/>
        <v>0</v>
      </c>
      <c r="Q61" s="228">
        <f t="shared" si="3"/>
        <v>0</v>
      </c>
      <c r="R61" s="228">
        <f t="shared" si="3"/>
        <v>0</v>
      </c>
      <c r="S61" s="229">
        <f t="shared" si="3"/>
        <v>0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390"/>
      <c r="AF61" s="391"/>
      <c r="AG61" s="227"/>
      <c r="AH61" s="228"/>
      <c r="AI61" s="228"/>
      <c r="AJ61" s="229"/>
    </row>
    <row r="62" spans="2:36" s="7" customFormat="1" ht="14.85" customHeight="1">
      <c r="B62" s="15"/>
      <c r="C62" s="10"/>
      <c r="D62" s="10" t="s">
        <v>39</v>
      </c>
      <c r="E62" s="10"/>
      <c r="F62" s="10"/>
      <c r="G62" s="10"/>
      <c r="H62" s="10"/>
      <c r="I62" s="9"/>
      <c r="J62" s="9"/>
      <c r="K62" s="9"/>
      <c r="L62" s="9"/>
      <c r="M62" s="9"/>
      <c r="N62" s="390">
        <f>退手BS!N60</f>
        <v>0</v>
      </c>
      <c r="O62" s="497"/>
      <c r="P62" s="347">
        <f t="shared" si="3"/>
        <v>0</v>
      </c>
      <c r="Q62" s="228">
        <f t="shared" si="3"/>
        <v>0</v>
      </c>
      <c r="R62" s="228">
        <f t="shared" si="3"/>
        <v>0</v>
      </c>
      <c r="S62" s="229">
        <f t="shared" si="3"/>
        <v>0</v>
      </c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3"/>
      <c r="AE62" s="520"/>
      <c r="AF62" s="521"/>
      <c r="AG62" s="227"/>
      <c r="AH62" s="228"/>
      <c r="AI62" s="228"/>
      <c r="AJ62" s="229"/>
    </row>
    <row r="63" spans="2:36" s="7" customFormat="1" ht="16.5" customHeight="1" thickBot="1">
      <c r="B63" s="15"/>
      <c r="C63" s="10"/>
      <c r="D63" s="16" t="s">
        <v>52</v>
      </c>
      <c r="E63" s="10"/>
      <c r="F63" s="10"/>
      <c r="G63" s="10"/>
      <c r="H63" s="10"/>
      <c r="I63" s="9"/>
      <c r="J63" s="9"/>
      <c r="K63" s="9"/>
      <c r="L63" s="9"/>
      <c r="M63" s="9"/>
      <c r="N63" s="516">
        <f>退手BS!N61</f>
        <v>0</v>
      </c>
      <c r="O63" s="517"/>
      <c r="P63" s="347">
        <f>$N63*P$7</f>
        <v>0</v>
      </c>
      <c r="Q63" s="351">
        <f t="shared" ref="Q63:S64" si="5">$N63*Q$7</f>
        <v>0</v>
      </c>
      <c r="R63" s="351">
        <f t="shared" si="5"/>
        <v>0</v>
      </c>
      <c r="S63" s="352">
        <f t="shared" si="5"/>
        <v>0</v>
      </c>
      <c r="T63" s="401" t="s">
        <v>59</v>
      </c>
      <c r="U63" s="401"/>
      <c r="V63" s="401"/>
      <c r="W63" s="401"/>
      <c r="X63" s="401"/>
      <c r="Y63" s="401"/>
      <c r="Z63" s="401"/>
      <c r="AA63" s="401"/>
      <c r="AB63" s="401"/>
      <c r="AC63" s="401"/>
      <c r="AD63" s="402"/>
      <c r="AE63" s="516">
        <f>退手BS!AA61</f>
        <v>459863905</v>
      </c>
      <c r="AF63" s="517"/>
      <c r="AG63" s="353">
        <f>$AE63*AG$7</f>
        <v>229931.95250000001</v>
      </c>
      <c r="AH63" s="354">
        <f t="shared" ref="AH63:AJ64" si="6">$AE63*AH$7</f>
        <v>0</v>
      </c>
      <c r="AI63" s="354">
        <f t="shared" si="6"/>
        <v>0</v>
      </c>
      <c r="AJ63" s="355">
        <f t="shared" si="6"/>
        <v>0</v>
      </c>
    </row>
    <row r="64" spans="2:36" s="7" customFormat="1" ht="14.85" customHeight="1" thickBot="1">
      <c r="B64" s="403" t="s">
        <v>60</v>
      </c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5"/>
      <c r="N64" s="518">
        <f>退手BS!N62</f>
        <v>460235153</v>
      </c>
      <c r="O64" s="519"/>
      <c r="P64" s="356">
        <f>$N64*P$7</f>
        <v>230117.5765</v>
      </c>
      <c r="Q64" s="351">
        <f t="shared" si="5"/>
        <v>0</v>
      </c>
      <c r="R64" s="351">
        <f t="shared" si="5"/>
        <v>0</v>
      </c>
      <c r="S64" s="352">
        <f t="shared" si="5"/>
        <v>0</v>
      </c>
      <c r="T64" s="409" t="s">
        <v>61</v>
      </c>
      <c r="U64" s="409"/>
      <c r="V64" s="409"/>
      <c r="W64" s="409"/>
      <c r="X64" s="409"/>
      <c r="Y64" s="409"/>
      <c r="Z64" s="409"/>
      <c r="AA64" s="409"/>
      <c r="AB64" s="409"/>
      <c r="AC64" s="409"/>
      <c r="AD64" s="410"/>
      <c r="AE64" s="518">
        <f>退手BS!AA62</f>
        <v>460235153</v>
      </c>
      <c r="AF64" s="519"/>
      <c r="AG64" s="353">
        <f>$AE64*AG$7</f>
        <v>230117.5765</v>
      </c>
      <c r="AH64" s="354">
        <f t="shared" si="6"/>
        <v>0</v>
      </c>
      <c r="AI64" s="354">
        <f t="shared" si="6"/>
        <v>0</v>
      </c>
      <c r="AJ64" s="355">
        <f t="shared" si="6"/>
        <v>0</v>
      </c>
    </row>
    <row r="65" spans="1:32" s="7" customFormat="1" ht="9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AE65" s="215"/>
      <c r="AF65" s="215"/>
    </row>
    <row r="66" spans="1:32" s="7" customFormat="1" ht="14.8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AE66" s="28"/>
      <c r="AF66" s="28"/>
    </row>
    <row r="67" spans="1:32" s="7" customFormat="1" ht="5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E67" s="6"/>
      <c r="AF67" s="6"/>
    </row>
    <row r="68" spans="1:32" s="7" customFormat="1" ht="14.8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E68" s="1"/>
      <c r="AF68" s="1"/>
    </row>
    <row r="69" spans="1:32" s="7" customFormat="1" ht="14.85" customHeight="1">
      <c r="AE69" s="1"/>
      <c r="AF69" s="1"/>
    </row>
    <row r="70" spans="1:32" s="7" customFormat="1" ht="14.85" customHeight="1"/>
    <row r="71" spans="1:32" s="7" customFormat="1" ht="14.85" customHeight="1"/>
    <row r="72" spans="1:32" s="7" customFormat="1" ht="14.85" customHeight="1"/>
    <row r="73" spans="1:32" s="7" customFormat="1" ht="14.85" customHeight="1"/>
    <row r="74" spans="1:32" s="7" customFormat="1" ht="14.85" customHeight="1"/>
    <row r="75" spans="1:32" s="7" customFormat="1" ht="14.85" customHeight="1"/>
    <row r="76" spans="1:32" s="7" customFormat="1" ht="14.85" customHeight="1"/>
    <row r="77" spans="1:32" s="7" customFormat="1" ht="14.85" customHeight="1"/>
    <row r="78" spans="1:32" s="7" customFormat="1" ht="14.85" customHeight="1"/>
    <row r="79" spans="1:32" s="7" customFormat="1" ht="14.85" customHeight="1">
      <c r="A79" s="28"/>
    </row>
    <row r="80" spans="1:32" s="7" customFormat="1" ht="14.85" customHeight="1">
      <c r="A80" s="6"/>
    </row>
    <row r="81" spans="1:32" s="7" customFormat="1" ht="14.85" customHeight="1">
      <c r="A81" s="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2" s="7" customFormat="1" ht="14.85" customHeight="1">
      <c r="A82" s="1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2" s="7" customFormat="1" ht="14.85" customHeight="1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2" s="7" customFormat="1" ht="14.85" customHeight="1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2" s="28" customFormat="1" ht="14.8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6" customFormat="1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4.85" hidden="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4.85" hidden="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7" customFormat="1" ht="14.85" hidden="1" customHeight="1"/>
    <row r="90" spans="1:32" s="7" customFormat="1" ht="14.85" hidden="1" customHeight="1"/>
    <row r="91" spans="1:32" s="7" customFormat="1" ht="14.85" hidden="1" customHeight="1"/>
    <row r="92" spans="1:32" s="7" customFormat="1" ht="14.85" hidden="1" customHeight="1"/>
    <row r="93" spans="1:32" s="7" customFormat="1" ht="14.85" hidden="1" customHeight="1"/>
    <row r="94" spans="1:32" s="7" customFormat="1" ht="14.85" hidden="1" customHeight="1"/>
    <row r="95" spans="1:32" s="7" customFormat="1" ht="14.85" hidden="1" customHeight="1"/>
    <row r="96" spans="1:32" s="7" customFormat="1" ht="14.85" hidden="1" customHeight="1"/>
    <row r="97" spans="2:32" s="7" customFormat="1" ht="14.85" hidden="1" customHeight="1"/>
    <row r="98" spans="2:32" s="7" customFormat="1" ht="14.85" hidden="1" customHeight="1"/>
    <row r="99" spans="2:32" s="7" customFormat="1" ht="14.85" hidden="1" customHeight="1"/>
    <row r="100" spans="2:32" s="7" customFormat="1" ht="14.85" hidden="1" customHeight="1"/>
    <row r="101" spans="2:32" s="7" customFormat="1" ht="14.85" hidden="1" customHeight="1"/>
    <row r="102" spans="2:32" s="7" customFormat="1" ht="14.85" hidden="1" customHeight="1"/>
    <row r="103" spans="2:32" s="7" customFormat="1" ht="14.85" hidden="1" customHeight="1"/>
    <row r="104" spans="2:32" s="7" customFormat="1" ht="14.85" hidden="1" customHeight="1"/>
    <row r="105" spans="2:32" s="7" customFormat="1" ht="14.85" hidden="1" customHeight="1"/>
    <row r="106" spans="2:32" s="7" customFormat="1" ht="14.85" hidden="1" customHeight="1"/>
    <row r="107" spans="2:32" s="7" customFormat="1" ht="14.85" hidden="1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2:32" s="7" customFormat="1" ht="14.85" hidden="1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AE108" s="28"/>
      <c r="AF108" s="28"/>
    </row>
    <row r="109" spans="2:32" s="7" customFormat="1" ht="14.85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AE109" s="6"/>
      <c r="AF109" s="6"/>
    </row>
    <row r="110" spans="2:32" s="7" customFormat="1" ht="14.85" hidden="1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AE110" s="1"/>
      <c r="AF110" s="1"/>
    </row>
    <row r="111" spans="2:32" s="7" customFormat="1" ht="14.85" hidden="1" customHeight="1">
      <c r="AE111" s="1"/>
      <c r="AF111" s="1"/>
    </row>
    <row r="112" spans="2:32" s="7" customFormat="1" ht="14.85" hidden="1" customHeight="1"/>
    <row r="113" spans="1:32" s="7" customFormat="1" ht="14.85" hidden="1" customHeight="1"/>
    <row r="114" spans="1:32" s="7" customFormat="1" ht="14.85" hidden="1" customHeight="1"/>
    <row r="115" spans="1:32" s="7" customFormat="1" ht="14.85" hidden="1" customHeight="1"/>
    <row r="116" spans="1:32" s="7" customFormat="1" ht="14.85" hidden="1" customHeight="1"/>
    <row r="117" spans="1:32" s="7" customFormat="1" ht="14.85" hidden="1" customHeight="1"/>
    <row r="118" spans="1:32" s="7" customFormat="1" ht="14.85" hidden="1" customHeight="1"/>
    <row r="119" spans="1:32" s="7" customFormat="1" ht="14.85" hidden="1" customHeight="1"/>
    <row r="120" spans="1:32" s="7" customFormat="1" ht="14.85" hidden="1" customHeight="1"/>
    <row r="121" spans="1:32" s="7" customFormat="1" ht="14.85" hidden="1" customHeight="1">
      <c r="A121" s="28"/>
    </row>
    <row r="122" spans="1:32" s="7" customFormat="1" ht="14.85" hidden="1" customHeight="1">
      <c r="A122" s="6"/>
    </row>
    <row r="123" spans="1:32" s="7" customFormat="1" ht="14.85" hidden="1" customHeight="1">
      <c r="A123" s="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2" s="7" customFormat="1" ht="14.85" hidden="1" customHeight="1">
      <c r="A124" s="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2" s="7" customFormat="1" ht="14.85" hidden="1" customHeight="1"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2" s="7" customFormat="1" ht="14.85" hidden="1" customHeight="1"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2" s="28" customFormat="1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6" customFormat="1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4.85" hidden="1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4.85" hidden="1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7" customFormat="1" ht="14.85" hidden="1" customHeight="1"/>
    <row r="132" spans="1:32" s="7" customFormat="1" ht="14.85" hidden="1" customHeight="1"/>
    <row r="133" spans="1:32" s="7" customFormat="1" ht="14.85" hidden="1" customHeight="1"/>
    <row r="134" spans="1:32" s="7" customFormat="1" ht="14.85" hidden="1" customHeight="1"/>
    <row r="135" spans="1:32" s="7" customFormat="1" ht="14.85" hidden="1" customHeight="1"/>
    <row r="136" spans="1:32" s="7" customFormat="1" ht="14.85" hidden="1" customHeight="1"/>
    <row r="137" spans="1:32" s="7" customFormat="1" ht="14.85" hidden="1" customHeight="1"/>
    <row r="138" spans="1:32" s="7" customFormat="1" ht="14.85" hidden="1" customHeight="1"/>
    <row r="139" spans="1:32" s="7" customFormat="1" ht="14.85" hidden="1" customHeight="1"/>
    <row r="140" spans="1:32" s="7" customFormat="1" ht="14.85" hidden="1" customHeight="1"/>
    <row r="141" spans="1:32" s="7" customFormat="1" ht="14.85" hidden="1" customHeight="1"/>
    <row r="142" spans="1:32" s="7" customFormat="1" ht="14.85" hidden="1" customHeight="1"/>
    <row r="143" spans="1:32" s="7" customFormat="1" ht="14.85" hidden="1" customHeight="1"/>
    <row r="144" spans="1:32" s="7" customFormat="1" ht="14.85" hidden="1" customHeight="1"/>
    <row r="145" s="7" customFormat="1" ht="14.85" hidden="1" customHeight="1"/>
    <row r="146" s="7" customFormat="1" ht="14.85" hidden="1" customHeight="1"/>
    <row r="147" s="7" customFormat="1" ht="14.85" hidden="1" customHeight="1"/>
    <row r="148" s="7" customFormat="1" ht="14.85" hidden="1" customHeight="1"/>
    <row r="149" s="7" customFormat="1" ht="14.85" hidden="1" customHeight="1"/>
    <row r="150" s="7" customFormat="1" ht="14.85" hidden="1" customHeight="1"/>
    <row r="151" s="7" customFormat="1" ht="14.85" hidden="1" customHeight="1"/>
    <row r="152" s="7" customFormat="1" ht="14.85" hidden="1" customHeight="1"/>
    <row r="153" s="7" customFormat="1" ht="14.85" hidden="1" customHeight="1"/>
    <row r="154" s="7" customFormat="1" ht="14.85" hidden="1" customHeight="1"/>
    <row r="155" s="7" customFormat="1" ht="14.85" hidden="1" customHeight="1"/>
    <row r="156" s="7" customFormat="1" ht="14.85" hidden="1" customHeight="1"/>
    <row r="157" s="7" customFormat="1" ht="14.85" hidden="1" customHeight="1"/>
    <row r="158" s="7" customFormat="1" ht="14.85" hidden="1" customHeight="1"/>
    <row r="159" s="7" customFormat="1" ht="14.85" hidden="1" customHeight="1"/>
    <row r="160" s="7" customFormat="1" ht="14.85" hidden="1" customHeight="1"/>
    <row r="161" spans="1:32" s="7" customFormat="1" ht="14.85" hidden="1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32" s="7" customFormat="1" ht="14.85" hidden="1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AE162" s="29"/>
      <c r="AF162" s="29"/>
    </row>
    <row r="163" spans="1:32" s="7" customFormat="1" ht="14.85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AE163" s="6"/>
      <c r="AF163" s="6"/>
    </row>
    <row r="164" spans="1:32" s="7" customFormat="1" ht="14.85" hidden="1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AE164" s="1"/>
      <c r="AF164" s="1"/>
    </row>
    <row r="165" spans="1:32" s="7" customFormat="1" ht="14.85" hidden="1" customHeight="1">
      <c r="AE165" s="1"/>
      <c r="AF165" s="1"/>
    </row>
    <row r="166" spans="1:32" s="7" customFormat="1" ht="14.85" hidden="1" customHeight="1"/>
    <row r="167" spans="1:32" s="7" customFormat="1" ht="14.85" hidden="1" customHeight="1"/>
    <row r="168" spans="1:32" s="7" customFormat="1" ht="14.85" hidden="1" customHeight="1"/>
    <row r="169" spans="1:32" s="7" customFormat="1" ht="14.85" hidden="1" customHeight="1"/>
    <row r="170" spans="1:32" s="7" customFormat="1" ht="14.85" hidden="1" customHeight="1"/>
    <row r="171" spans="1:32" s="7" customFormat="1" ht="14.85" hidden="1" customHeight="1"/>
    <row r="172" spans="1:32" s="7" customFormat="1" ht="14.85" hidden="1" customHeight="1"/>
    <row r="173" spans="1:32" s="7" customFormat="1" ht="14.85" hidden="1" customHeight="1"/>
    <row r="174" spans="1:32" s="7" customFormat="1" ht="14.85" hidden="1" customHeight="1"/>
    <row r="175" spans="1:32" s="7" customFormat="1" ht="14.85" hidden="1" customHeight="1">
      <c r="A175" s="29"/>
    </row>
    <row r="176" spans="1:32" s="7" customFormat="1" ht="14.85" hidden="1" customHeight="1">
      <c r="A176" s="6"/>
    </row>
    <row r="177" spans="1:32" s="7" customFormat="1" ht="14.85" hidden="1" customHeight="1">
      <c r="A177" s="1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</row>
    <row r="178" spans="1:32" s="7" customFormat="1" ht="14.85" hidden="1" customHeight="1">
      <c r="A178" s="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2" s="7" customFormat="1" ht="14.85" hidden="1" customHeight="1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2" s="7" customFormat="1" ht="14.85" hidden="1" customHeight="1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2" s="29" customFormat="1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6" customFormat="1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4.85" hidden="1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4.85" hidden="1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s="7" customFormat="1" ht="14.85" hidden="1" customHeight="1"/>
    <row r="186" spans="1:32" s="7" customFormat="1" ht="14.85" hidden="1" customHeight="1"/>
    <row r="187" spans="1:32" s="7" customFormat="1" ht="14.85" hidden="1" customHeight="1"/>
    <row r="188" spans="1:32" s="7" customFormat="1" ht="14.85" hidden="1" customHeight="1"/>
    <row r="189" spans="1:32" s="7" customFormat="1" ht="14.85" hidden="1" customHeight="1"/>
    <row r="190" spans="1:32" s="7" customFormat="1" ht="14.85" hidden="1" customHeight="1"/>
    <row r="191" spans="1:32" s="7" customFormat="1" ht="14.85" hidden="1" customHeight="1"/>
    <row r="192" spans="1:32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32" s="7" customFormat="1" ht="14.85" hidden="1" customHeight="1"/>
    <row r="210" spans="2:32" s="7" customFormat="1" ht="14.85" hidden="1" customHeight="1"/>
    <row r="211" spans="2:32" s="7" customFormat="1" ht="14.85" hidden="1" customHeight="1"/>
    <row r="212" spans="2:32" s="7" customFormat="1" ht="14.85" hidden="1" customHeight="1"/>
    <row r="213" spans="2:32" s="7" customFormat="1" ht="14.85" hidden="1" customHeight="1"/>
    <row r="214" spans="2:32" s="7" customFormat="1" ht="14.85" hidden="1" customHeight="1"/>
    <row r="215" spans="2:32" s="7" customFormat="1" ht="14.85" hidden="1" customHeight="1"/>
    <row r="216" spans="2:32" s="7" customFormat="1" ht="14.85" hidden="1" customHeight="1"/>
    <row r="217" spans="2:32" s="7" customFormat="1" ht="14.85" hidden="1" customHeight="1"/>
    <row r="218" spans="2:32" s="7" customFormat="1" ht="14.85" hidden="1" customHeight="1"/>
    <row r="219" spans="2:32" s="7" customFormat="1" ht="14.85" hidden="1" customHeight="1"/>
    <row r="220" spans="2:32" s="7" customFormat="1" ht="14.85" hidden="1" customHeight="1"/>
    <row r="221" spans="2:32" s="7" customFormat="1" ht="14.85" hidden="1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2:32" s="7" customFormat="1" ht="14.85" hidden="1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AE222" s="30"/>
      <c r="AF222" s="30"/>
    </row>
    <row r="223" spans="2:32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E223" s="1"/>
      <c r="AF223" s="1"/>
    </row>
    <row r="224" spans="2:32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E224" s="3"/>
      <c r="AF224" s="3"/>
    </row>
    <row r="225" spans="1:32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E225" s="3"/>
      <c r="AF225" s="3"/>
    </row>
    <row r="226" spans="1:32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E226" s="3"/>
      <c r="AF226" s="3"/>
    </row>
    <row r="227" spans="1:32" s="7" customFormat="1" ht="14.85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E227" s="3"/>
      <c r="AF227" s="3"/>
    </row>
    <row r="228" spans="1:32" s="7" customFormat="1" ht="14.85" hidden="1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E228" s="3"/>
      <c r="AF228" s="3"/>
    </row>
    <row r="229" spans="1:32" s="7" customFormat="1" ht="14.85" hidden="1" customHeight="1">
      <c r="AE229" s="3"/>
      <c r="AF229" s="3"/>
    </row>
    <row r="230" spans="1:32" s="7" customFormat="1" ht="14.85" hidden="1" customHeight="1"/>
    <row r="231" spans="1:32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32" s="7" customFormat="1" ht="14.85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E232" s="3"/>
      <c r="AF232" s="3"/>
    </row>
    <row r="233" spans="1:32" s="7" customFormat="1" ht="14.85" hidden="1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E233" s="3"/>
      <c r="AF233" s="3"/>
    </row>
    <row r="234" spans="1:32" s="7" customFormat="1" ht="14.85" hidden="1" customHeight="1">
      <c r="AE234" s="3"/>
      <c r="AF234" s="3"/>
    </row>
    <row r="235" spans="1:32" s="7" customFormat="1" ht="14.85" hidden="1" customHeight="1">
      <c r="A235" s="30"/>
    </row>
    <row r="236" spans="1:32" s="7" customFormat="1" ht="14.85" hidden="1" customHeight="1">
      <c r="A236" s="1"/>
    </row>
    <row r="237" spans="1:32" s="7" customFormat="1" ht="14.85" hidden="1" customHeight="1">
      <c r="A237" s="3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1:32" s="7" customFormat="1" ht="14.85" hidden="1" customHeight="1">
      <c r="A238" s="3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2" s="7" customFormat="1" ht="14.85" hidden="1" customHeight="1">
      <c r="A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2" s="7" customFormat="1" ht="14.85" hidden="1" customHeight="1">
      <c r="A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2" s="30" customFormat="1" ht="14.85" hidden="1" customHeight="1">
      <c r="A241" s="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7"/>
      <c r="AF241" s="7"/>
    </row>
    <row r="242" spans="1:32" ht="14.85" hidden="1" customHeight="1">
      <c r="A242" s="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7"/>
      <c r="AF242" s="7"/>
    </row>
    <row r="243" spans="1:32" s="3" customFormat="1" ht="14.85" hidden="1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AE243" s="7"/>
      <c r="AF243" s="7"/>
    </row>
    <row r="244" spans="1:32" s="3" customFormat="1" ht="14.85" hidden="1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AE244" s="7"/>
      <c r="AF244" s="7"/>
    </row>
    <row r="245" spans="1:32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s="3" customFormat="1" ht="14.85" hidden="1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s="3" customFormat="1" ht="14.85" hidden="1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AE247" s="7"/>
      <c r="AF247" s="7"/>
    </row>
    <row r="248" spans="1:32" s="3" customFormat="1" ht="14.85" hidden="1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AE248" s="7"/>
      <c r="AF248" s="7"/>
    </row>
    <row r="249" spans="1:32" s="7" customFormat="1" ht="14.85" hidden="1" customHeight="1"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2" s="7" customFormat="1" ht="14.85" hidden="1" customHeight="1"/>
    <row r="251" spans="1:32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s="3" customFormat="1" ht="14.85" hidden="1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s="3" customFormat="1" ht="14.85" hidden="1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s="7" customFormat="1" ht="14.85" hidden="1" customHeight="1"/>
    <row r="255" spans="1:32" s="7" customFormat="1" ht="14.85" hidden="1" customHeight="1"/>
    <row r="256" spans="1:32" s="7" customFormat="1" ht="14.85" hidden="1" customHeight="1"/>
    <row r="257" spans="2:32" s="7" customFormat="1" ht="14.85" hidden="1" customHeight="1"/>
    <row r="258" spans="2:32" s="7" customFormat="1" ht="14.85" hidden="1" customHeight="1"/>
    <row r="259" spans="2:32" s="7" customFormat="1" ht="14.85" hidden="1" customHeight="1"/>
    <row r="260" spans="2:32" s="7" customFormat="1" ht="14.85" hidden="1" customHeight="1"/>
    <row r="261" spans="2:32" s="7" customFormat="1" ht="14.85" hidden="1" customHeight="1"/>
    <row r="262" spans="2:32" s="7" customFormat="1" ht="14.85" hidden="1" customHeight="1"/>
    <row r="263" spans="2:32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32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AE264" s="1"/>
      <c r="AF264" s="1"/>
    </row>
    <row r="265" spans="2:32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AE265" s="1"/>
      <c r="AF265" s="1"/>
    </row>
    <row r="266" spans="2:32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AE266" s="1"/>
      <c r="AF266" s="1"/>
    </row>
    <row r="267" spans="2:32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AE267" s="1"/>
      <c r="AF267" s="1"/>
    </row>
    <row r="268" spans="2:32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AE268" s="1"/>
      <c r="AF268" s="1"/>
    </row>
    <row r="269" spans="2:32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AE269" s="1"/>
      <c r="AF269" s="1"/>
    </row>
    <row r="270" spans="2:32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AE270" s="1"/>
      <c r="AF270" s="1"/>
    </row>
    <row r="271" spans="2:32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AE271" s="1"/>
      <c r="AF271" s="1"/>
    </row>
    <row r="272" spans="2:32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AE272" s="1"/>
      <c r="AF272" s="1"/>
    </row>
    <row r="273" spans="1:32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AE273" s="1"/>
      <c r="AF273" s="1"/>
    </row>
    <row r="274" spans="1:32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AE274" s="1"/>
      <c r="AF274" s="1"/>
    </row>
    <row r="275" spans="1:32" s="7" customFormat="1" ht="14.85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AE275" s="1"/>
      <c r="AF275" s="1"/>
    </row>
    <row r="276" spans="1:32" s="7" customFormat="1" ht="14.85" hidden="1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AE276" s="1"/>
      <c r="AF276" s="1"/>
    </row>
    <row r="277" spans="1:32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AE277" s="1"/>
      <c r="AF277" s="1"/>
    </row>
    <row r="278" spans="1:32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AE278" s="1"/>
      <c r="AF278" s="1"/>
    </row>
    <row r="279" spans="1:32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s="7" customFormat="1" ht="14.8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s="7" customFormat="1" ht="14.85" hidden="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85" hidden="1" customHeight="1"/>
    <row r="284" spans="1:32" ht="14.85" hidden="1" customHeight="1"/>
  </sheetData>
  <mergeCells count="123">
    <mergeCell ref="N63:O63"/>
    <mergeCell ref="T63:AD63"/>
    <mergeCell ref="AE63:AF63"/>
    <mergeCell ref="B64:M64"/>
    <mergeCell ref="N64:O64"/>
    <mergeCell ref="T64:AD64"/>
    <mergeCell ref="AE64:AF64"/>
    <mergeCell ref="N60:O60"/>
    <mergeCell ref="AE60:AF60"/>
    <mergeCell ref="N61:O61"/>
    <mergeCell ref="AE61:AF61"/>
    <mergeCell ref="N62:O62"/>
    <mergeCell ref="T62:AD62"/>
    <mergeCell ref="AE62:AF62"/>
    <mergeCell ref="N57:O57"/>
    <mergeCell ref="AE57:AF57"/>
    <mergeCell ref="N58:O58"/>
    <mergeCell ref="AE58:AF58"/>
    <mergeCell ref="N59:O59"/>
    <mergeCell ref="AE59:AF59"/>
    <mergeCell ref="N53:O53"/>
    <mergeCell ref="AE53:AF53"/>
    <mergeCell ref="N54:O54"/>
    <mergeCell ref="AE54:AF54"/>
    <mergeCell ref="N55:O55"/>
    <mergeCell ref="N56:O56"/>
    <mergeCell ref="AE56:AF56"/>
    <mergeCell ref="N49:O49"/>
    <mergeCell ref="N50:O50"/>
    <mergeCell ref="AE50:AF50"/>
    <mergeCell ref="N51:O51"/>
    <mergeCell ref="AE51:AF51"/>
    <mergeCell ref="N52:O52"/>
    <mergeCell ref="AE52:AF52"/>
    <mergeCell ref="N44:O44"/>
    <mergeCell ref="AE44:AF44"/>
    <mergeCell ref="N45:O45"/>
    <mergeCell ref="N46:O46"/>
    <mergeCell ref="N47:O47"/>
    <mergeCell ref="N48:O48"/>
    <mergeCell ref="AE48:AF48"/>
    <mergeCell ref="N41:O41"/>
    <mergeCell ref="AE41:AF41"/>
    <mergeCell ref="N42:O42"/>
    <mergeCell ref="AE42:AF42"/>
    <mergeCell ref="N43:O43"/>
    <mergeCell ref="AE43:AF43"/>
    <mergeCell ref="N38:O38"/>
    <mergeCell ref="AE38:AF38"/>
    <mergeCell ref="N39:O39"/>
    <mergeCell ref="AE39:AF39"/>
    <mergeCell ref="N40:O40"/>
    <mergeCell ref="AE40:AF40"/>
    <mergeCell ref="N35:O35"/>
    <mergeCell ref="AE35:AF35"/>
    <mergeCell ref="N36:O36"/>
    <mergeCell ref="AE36:AF36"/>
    <mergeCell ref="N37:O37"/>
    <mergeCell ref="AE37:AF37"/>
    <mergeCell ref="N32:O32"/>
    <mergeCell ref="AE32:AF32"/>
    <mergeCell ref="N33:O33"/>
    <mergeCell ref="AE33:AF33"/>
    <mergeCell ref="N34:O34"/>
    <mergeCell ref="AE34:AF34"/>
    <mergeCell ref="N29:O29"/>
    <mergeCell ref="AE29:AF29"/>
    <mergeCell ref="N30:O30"/>
    <mergeCell ref="AE30:AF30"/>
    <mergeCell ref="N31:O31"/>
    <mergeCell ref="AE31:AF31"/>
    <mergeCell ref="N26:O26"/>
    <mergeCell ref="AE26:AF26"/>
    <mergeCell ref="N27:O27"/>
    <mergeCell ref="AE27:AF27"/>
    <mergeCell ref="N28:O28"/>
    <mergeCell ref="AE28:AF28"/>
    <mergeCell ref="N23:O23"/>
    <mergeCell ref="AE23:AF23"/>
    <mergeCell ref="N24:O24"/>
    <mergeCell ref="T24:AD24"/>
    <mergeCell ref="AE24:AF24"/>
    <mergeCell ref="N25:O25"/>
    <mergeCell ref="AE25:AF25"/>
    <mergeCell ref="N20:O20"/>
    <mergeCell ref="AE20:AF20"/>
    <mergeCell ref="N21:O21"/>
    <mergeCell ref="AE21:AF21"/>
    <mergeCell ref="N22:O22"/>
    <mergeCell ref="AE22:AF22"/>
    <mergeCell ref="N17:O17"/>
    <mergeCell ref="AE17:AF17"/>
    <mergeCell ref="N18:O18"/>
    <mergeCell ref="AE18:AF18"/>
    <mergeCell ref="N19:O19"/>
    <mergeCell ref="AE19:AF19"/>
    <mergeCell ref="N14:O14"/>
    <mergeCell ref="AE14:AF14"/>
    <mergeCell ref="N15:O15"/>
    <mergeCell ref="AE15:AF15"/>
    <mergeCell ref="N16:O16"/>
    <mergeCell ref="AE16:AF16"/>
    <mergeCell ref="N11:O11"/>
    <mergeCell ref="AE11:AF11"/>
    <mergeCell ref="N12:O12"/>
    <mergeCell ref="AE12:AF12"/>
    <mergeCell ref="N13:O13"/>
    <mergeCell ref="AE13:AF13"/>
    <mergeCell ref="N8:O8"/>
    <mergeCell ref="AE8:AF8"/>
    <mergeCell ref="N9:O9"/>
    <mergeCell ref="AE9:AF9"/>
    <mergeCell ref="N10:O10"/>
    <mergeCell ref="AE10:AF10"/>
    <mergeCell ref="B1:AJ1"/>
    <mergeCell ref="B2:S2"/>
    <mergeCell ref="B3:S3"/>
    <mergeCell ref="P5:S5"/>
    <mergeCell ref="AG5:AJ5"/>
    <mergeCell ref="B7:M7"/>
    <mergeCell ref="N7:O7"/>
    <mergeCell ref="T7:AD7"/>
    <mergeCell ref="AE7:AF7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  <colBreaks count="1" manualBreakCount="1">
    <brk id="19" max="6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296"/>
  <sheetViews>
    <sheetView showGridLines="0" view="pageBreakPreview" topLeftCell="A4" zoomScale="120" zoomScaleNormal="100" zoomScaleSheetLayoutView="120" workbookViewId="0">
      <selection activeCell="L19" sqref="L19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1" style="1" customWidth="1"/>
    <col min="15" max="16384" width="9" style="1"/>
  </cols>
  <sheetData>
    <row r="1" spans="1:13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8.75" customHeight="1">
      <c r="A2" s="31"/>
      <c r="B2" s="434" t="s">
        <v>92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14.45" customHeight="1">
      <c r="A3" s="58"/>
      <c r="B3" s="435" t="s">
        <v>200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4.45" customHeight="1">
      <c r="A4" s="58"/>
      <c r="B4" s="435" t="s">
        <v>199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190</v>
      </c>
    </row>
    <row r="6" spans="1:13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</row>
    <row r="7" spans="1:13" ht="29.25" customHeight="1" thickBot="1">
      <c r="B7" s="439"/>
      <c r="C7" s="440"/>
      <c r="D7" s="440"/>
      <c r="E7" s="440"/>
      <c r="F7" s="440"/>
      <c r="G7" s="440"/>
      <c r="H7" s="440"/>
      <c r="I7" s="441"/>
      <c r="J7" s="443"/>
      <c r="K7" s="440"/>
      <c r="L7" s="218" t="s">
        <v>94</v>
      </c>
      <c r="M7" s="210" t="s">
        <v>95</v>
      </c>
    </row>
    <row r="8" spans="1:13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44">
        <f>L8+M8</f>
        <v>31816445</v>
      </c>
      <c r="K8" s="445"/>
      <c r="L8" s="268">
        <v>32547526</v>
      </c>
      <c r="M8" s="269">
        <v>-731081</v>
      </c>
    </row>
    <row r="9" spans="1:13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16">
        <f>M9</f>
        <v>-121142224</v>
      </c>
      <c r="K9" s="446"/>
      <c r="L9" s="270"/>
      <c r="M9" s="271">
        <v>-121142224</v>
      </c>
    </row>
    <row r="10" spans="1:13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 t="shared" ref="J10:J12" si="0">M10</f>
        <v>106731000</v>
      </c>
      <c r="K10" s="446"/>
      <c r="L10" s="270"/>
      <c r="M10" s="271">
        <f>M11+M12</f>
        <v>106731000</v>
      </c>
    </row>
    <row r="11" spans="1:13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 t="shared" si="0"/>
        <v>106731000</v>
      </c>
      <c r="K11" s="446"/>
      <c r="L11" s="270"/>
      <c r="M11" s="271">
        <v>106731000</v>
      </c>
    </row>
    <row r="12" spans="1:13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16">
        <f t="shared" si="0"/>
        <v>0</v>
      </c>
      <c r="K12" s="446"/>
      <c r="L12" s="272"/>
      <c r="M12" s="300">
        <v>0</v>
      </c>
    </row>
    <row r="13" spans="1:13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26">
        <f>M13</f>
        <v>-14411224</v>
      </c>
      <c r="K13" s="432"/>
      <c r="L13" s="308"/>
      <c r="M13" s="274">
        <f>M9+M10</f>
        <v>-14411224</v>
      </c>
    </row>
    <row r="14" spans="1:13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65">
        <f>SUM(L15:L18)</f>
        <v>-13804166</v>
      </c>
      <c r="M14" s="271">
        <f>-L14</f>
        <v>13804166</v>
      </c>
    </row>
    <row r="15" spans="1:13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v>648000</v>
      </c>
      <c r="M15" s="271">
        <f t="shared" ref="M15:M21" si="1">-L15</f>
        <v>-648000</v>
      </c>
    </row>
    <row r="16" spans="1:13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v>-5624021</v>
      </c>
      <c r="M16" s="271">
        <f t="shared" si="1"/>
        <v>5624021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v>0</v>
      </c>
      <c r="M17" s="271">
        <f t="shared" si="1"/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v>-8828145</v>
      </c>
      <c r="M18" s="271">
        <f t="shared" si="1"/>
        <v>8828145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v>0</v>
      </c>
      <c r="K19" s="446"/>
      <c r="L19" s="265">
        <v>0</v>
      </c>
      <c r="M19" s="276"/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v>0</v>
      </c>
      <c r="K20" s="446"/>
      <c r="L20" s="265">
        <v>0</v>
      </c>
      <c r="M20" s="276"/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47">
        <v>0</v>
      </c>
      <c r="K21" s="448"/>
      <c r="L21" s="301">
        <v>0</v>
      </c>
      <c r="M21" s="309">
        <f t="shared" si="1"/>
        <v>0</v>
      </c>
      <c r="N21" s="207"/>
      <c r="O21" s="207"/>
      <c r="P21" s="207"/>
      <c r="Q21" s="37"/>
      <c r="R21" s="37"/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49">
        <f>L22+M22</f>
        <v>-14411224</v>
      </c>
      <c r="K22" s="450"/>
      <c r="L22" s="277">
        <f>L14+L19+L20+L21</f>
        <v>-13804166</v>
      </c>
      <c r="M22" s="310">
        <f>M13+M14+M21+J20</f>
        <v>-607058</v>
      </c>
      <c r="N22" s="207"/>
      <c r="O22" s="207"/>
      <c r="P22" s="207"/>
      <c r="Q22" s="37"/>
      <c r="R22" s="37"/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28">
        <f>L23+M23</f>
        <v>17405221</v>
      </c>
      <c r="K23" s="451"/>
      <c r="L23" s="279">
        <f>L8+L22</f>
        <v>18743360</v>
      </c>
      <c r="M23" s="311">
        <f>M8+M22</f>
        <v>-1338139</v>
      </c>
      <c r="N23" s="207"/>
      <c r="O23" s="207"/>
      <c r="P23" s="207"/>
      <c r="Q23" s="37"/>
      <c r="R23" s="37"/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2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 tint="0.59999389629810485"/>
  </sheetPr>
  <dimension ref="A1:W294"/>
  <sheetViews>
    <sheetView showGridLines="0" view="pageBreakPreview" zoomScaleNormal="100" zoomScaleSheetLayoutView="10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8" ht="23.25" customHeight="1">
      <c r="A2" s="419" t="s">
        <v>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8" ht="14.1" customHeight="1">
      <c r="A3" s="420" t="s">
        <v>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8" ht="14.1" customHeight="1">
      <c r="A4" s="421" t="s">
        <v>198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502" t="s">
        <v>191</v>
      </c>
      <c r="P4" s="502"/>
      <c r="Q4" s="502"/>
      <c r="R4" s="502"/>
    </row>
    <row r="5" spans="1:18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189</v>
      </c>
      <c r="N5" s="31"/>
      <c r="O5" s="357" t="str">
        <f>退手BS按分用!P6</f>
        <v>大辺路衛生施設組合</v>
      </c>
      <c r="P5" s="245">
        <f>退手BS按分用!Q6</f>
        <v>0</v>
      </c>
      <c r="Q5" s="245">
        <f>退手BS按分用!R6</f>
        <v>0</v>
      </c>
      <c r="R5" s="245">
        <f>退手BS按分用!S6</f>
        <v>0</v>
      </c>
    </row>
    <row r="6" spans="1:18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254">
        <f>退手BS按分用!P7</f>
        <v>5.0000000000000001E-4</v>
      </c>
      <c r="P6" s="254">
        <f>退手BS按分用!Q7</f>
        <v>0</v>
      </c>
      <c r="Q6" s="254">
        <f>退手BS按分用!R7</f>
        <v>0</v>
      </c>
      <c r="R6" s="254">
        <f>退手BS按分用!S7</f>
        <v>0</v>
      </c>
    </row>
    <row r="7" spans="1:18" ht="15.75" customHeight="1">
      <c r="A7" s="34"/>
      <c r="B7" s="35" t="s">
        <v>213</v>
      </c>
      <c r="C7" s="35"/>
      <c r="D7" s="29"/>
      <c r="E7" s="35"/>
      <c r="F7" s="35"/>
      <c r="G7" s="35"/>
      <c r="H7" s="35"/>
      <c r="I7" s="36"/>
      <c r="J7" s="36"/>
      <c r="K7" s="36"/>
      <c r="L7" s="522">
        <f>退手PL!L7</f>
        <v>23317857</v>
      </c>
      <c r="M7" s="523"/>
      <c r="O7" s="358">
        <f>$L7*O$6</f>
        <v>11658.9285</v>
      </c>
      <c r="P7" s="358">
        <f t="shared" ref="P7:R22" si="0">$L7*P$6</f>
        <v>0</v>
      </c>
      <c r="Q7" s="358">
        <f t="shared" si="0"/>
        <v>0</v>
      </c>
      <c r="R7" s="358">
        <f t="shared" si="0"/>
        <v>0</v>
      </c>
    </row>
    <row r="8" spans="1:18" ht="15.75" customHeight="1">
      <c r="A8" s="34"/>
      <c r="B8" s="35"/>
      <c r="C8" s="35" t="s">
        <v>206</v>
      </c>
      <c r="D8" s="35"/>
      <c r="E8" s="35"/>
      <c r="F8" s="35"/>
      <c r="G8" s="35"/>
      <c r="H8" s="35"/>
      <c r="I8" s="36"/>
      <c r="J8" s="36"/>
      <c r="K8" s="36"/>
      <c r="L8" s="522">
        <f>退手PL!L8</f>
        <v>22786764</v>
      </c>
      <c r="M8" s="523"/>
      <c r="O8" s="335">
        <f t="shared" ref="O8:R41" si="1">$L8*O$6</f>
        <v>11393.382</v>
      </c>
      <c r="P8" s="335">
        <f t="shared" si="0"/>
        <v>0</v>
      </c>
      <c r="Q8" s="335">
        <f t="shared" si="0"/>
        <v>0</v>
      </c>
      <c r="R8" s="335">
        <f t="shared" si="0"/>
        <v>0</v>
      </c>
    </row>
    <row r="9" spans="1:18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522">
        <f>退手PL!L9</f>
        <v>22727112</v>
      </c>
      <c r="M9" s="523"/>
      <c r="O9" s="335">
        <f t="shared" si="1"/>
        <v>11363.556</v>
      </c>
      <c r="P9" s="335">
        <f t="shared" si="0"/>
        <v>0</v>
      </c>
      <c r="Q9" s="335">
        <f t="shared" si="0"/>
        <v>0</v>
      </c>
      <c r="R9" s="335">
        <f t="shared" si="0"/>
        <v>0</v>
      </c>
    </row>
    <row r="10" spans="1:18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522">
        <f>退手PL!L10</f>
        <v>22355864</v>
      </c>
      <c r="M10" s="523"/>
      <c r="O10" s="335">
        <f t="shared" si="1"/>
        <v>11177.932000000001</v>
      </c>
      <c r="P10" s="335">
        <f t="shared" si="0"/>
        <v>0</v>
      </c>
      <c r="Q10" s="335">
        <f t="shared" si="0"/>
        <v>0</v>
      </c>
      <c r="R10" s="335">
        <f t="shared" si="0"/>
        <v>0</v>
      </c>
    </row>
    <row r="11" spans="1:18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522">
        <f>退手PL!L11</f>
        <v>371248</v>
      </c>
      <c r="M11" s="523"/>
      <c r="O11" s="335">
        <f t="shared" si="1"/>
        <v>185.624</v>
      </c>
      <c r="P11" s="335">
        <f t="shared" si="0"/>
        <v>0</v>
      </c>
      <c r="Q11" s="335">
        <f t="shared" si="0"/>
        <v>0</v>
      </c>
      <c r="R11" s="335">
        <f t="shared" si="0"/>
        <v>0</v>
      </c>
    </row>
    <row r="12" spans="1:18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522">
        <f>退手PL!L12</f>
        <v>0</v>
      </c>
      <c r="M12" s="523"/>
      <c r="O12" s="335">
        <f t="shared" si="1"/>
        <v>0</v>
      </c>
      <c r="P12" s="335">
        <f t="shared" si="0"/>
        <v>0</v>
      </c>
      <c r="Q12" s="335">
        <f t="shared" si="0"/>
        <v>0</v>
      </c>
      <c r="R12" s="335">
        <f t="shared" si="0"/>
        <v>0</v>
      </c>
    </row>
    <row r="13" spans="1:18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522">
        <f>退手PL!L13</f>
        <v>0</v>
      </c>
      <c r="M13" s="523"/>
      <c r="O13" s="335">
        <f t="shared" si="1"/>
        <v>0</v>
      </c>
      <c r="P13" s="335">
        <f t="shared" si="0"/>
        <v>0</v>
      </c>
      <c r="Q13" s="335">
        <f t="shared" si="0"/>
        <v>0</v>
      </c>
      <c r="R13" s="335">
        <f t="shared" si="0"/>
        <v>0</v>
      </c>
    </row>
    <row r="14" spans="1:18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522">
        <f>退手PL!L14</f>
        <v>59652</v>
      </c>
      <c r="M14" s="523"/>
      <c r="O14" s="335">
        <f t="shared" si="1"/>
        <v>29.826000000000001</v>
      </c>
      <c r="P14" s="335">
        <f t="shared" si="0"/>
        <v>0</v>
      </c>
      <c r="Q14" s="335">
        <f t="shared" si="0"/>
        <v>0</v>
      </c>
      <c r="R14" s="335">
        <f t="shared" si="0"/>
        <v>0</v>
      </c>
    </row>
    <row r="15" spans="1:18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522">
        <f>退手PL!L15</f>
        <v>59652</v>
      </c>
      <c r="M15" s="523"/>
      <c r="O15" s="335">
        <f t="shared" si="1"/>
        <v>29.826000000000001</v>
      </c>
      <c r="P15" s="335">
        <f t="shared" si="0"/>
        <v>0</v>
      </c>
      <c r="Q15" s="335">
        <f t="shared" si="0"/>
        <v>0</v>
      </c>
      <c r="R15" s="335">
        <f t="shared" si="0"/>
        <v>0</v>
      </c>
    </row>
    <row r="16" spans="1:18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522">
        <f>退手PL!L16</f>
        <v>0</v>
      </c>
      <c r="M16" s="523"/>
      <c r="O16" s="335">
        <f t="shared" si="1"/>
        <v>0</v>
      </c>
      <c r="P16" s="335">
        <f t="shared" si="0"/>
        <v>0</v>
      </c>
      <c r="Q16" s="335">
        <f t="shared" si="0"/>
        <v>0</v>
      </c>
      <c r="R16" s="335">
        <f t="shared" si="0"/>
        <v>0</v>
      </c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522">
        <f>退手PL!L17</f>
        <v>0</v>
      </c>
      <c r="M17" s="523"/>
      <c r="O17" s="335">
        <f t="shared" si="1"/>
        <v>0</v>
      </c>
      <c r="P17" s="335">
        <f t="shared" si="0"/>
        <v>0</v>
      </c>
      <c r="Q17" s="335">
        <f t="shared" si="0"/>
        <v>0</v>
      </c>
      <c r="R17" s="335">
        <f t="shared" si="0"/>
        <v>0</v>
      </c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522">
        <f>退手PL!L18</f>
        <v>0</v>
      </c>
      <c r="M18" s="523"/>
      <c r="O18" s="335">
        <f t="shared" si="1"/>
        <v>0</v>
      </c>
      <c r="P18" s="335">
        <f t="shared" si="0"/>
        <v>0</v>
      </c>
      <c r="Q18" s="335">
        <f t="shared" si="0"/>
        <v>0</v>
      </c>
      <c r="R18" s="335">
        <f t="shared" si="0"/>
        <v>0</v>
      </c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522">
        <f>退手PL!L19</f>
        <v>0</v>
      </c>
      <c r="M19" s="523"/>
      <c r="O19" s="335">
        <f t="shared" si="1"/>
        <v>0</v>
      </c>
      <c r="P19" s="335">
        <f t="shared" si="0"/>
        <v>0</v>
      </c>
      <c r="Q19" s="335">
        <f t="shared" si="0"/>
        <v>0</v>
      </c>
      <c r="R19" s="335">
        <f t="shared" si="0"/>
        <v>0</v>
      </c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522">
        <f>退手PL!L20</f>
        <v>0</v>
      </c>
      <c r="M20" s="523"/>
      <c r="O20" s="335">
        <f t="shared" si="1"/>
        <v>0</v>
      </c>
      <c r="P20" s="335">
        <f t="shared" si="0"/>
        <v>0</v>
      </c>
      <c r="Q20" s="335">
        <f t="shared" si="0"/>
        <v>0</v>
      </c>
      <c r="R20" s="335">
        <f t="shared" si="0"/>
        <v>0</v>
      </c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522">
        <f>退手PL!L21</f>
        <v>0</v>
      </c>
      <c r="M21" s="523"/>
      <c r="O21" s="335">
        <f t="shared" si="1"/>
        <v>0</v>
      </c>
      <c r="P21" s="335">
        <f t="shared" si="0"/>
        <v>0</v>
      </c>
      <c r="Q21" s="335">
        <f t="shared" si="0"/>
        <v>0</v>
      </c>
      <c r="R21" s="335">
        <f t="shared" si="0"/>
        <v>0</v>
      </c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522">
        <f>退手PL!L22</f>
        <v>0</v>
      </c>
      <c r="M22" s="523"/>
      <c r="O22" s="335">
        <f t="shared" si="1"/>
        <v>0</v>
      </c>
      <c r="P22" s="335">
        <f t="shared" si="0"/>
        <v>0</v>
      </c>
      <c r="Q22" s="335">
        <f t="shared" si="0"/>
        <v>0</v>
      </c>
      <c r="R22" s="335">
        <f t="shared" si="0"/>
        <v>0</v>
      </c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522">
        <f>退手PL!L23</f>
        <v>531093</v>
      </c>
      <c r="M23" s="523"/>
      <c r="O23" s="335">
        <f t="shared" si="1"/>
        <v>265.54649999999998</v>
      </c>
      <c r="P23" s="335">
        <f t="shared" si="1"/>
        <v>0</v>
      </c>
      <c r="Q23" s="335">
        <f t="shared" si="1"/>
        <v>0</v>
      </c>
      <c r="R23" s="335">
        <f t="shared" si="1"/>
        <v>0</v>
      </c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522">
        <f>退手PL!L24</f>
        <v>531093</v>
      </c>
      <c r="M24" s="523"/>
      <c r="O24" s="335">
        <f t="shared" si="1"/>
        <v>265.54649999999998</v>
      </c>
      <c r="P24" s="335">
        <f t="shared" si="1"/>
        <v>0</v>
      </c>
      <c r="Q24" s="335">
        <f t="shared" si="1"/>
        <v>0</v>
      </c>
      <c r="R24" s="335">
        <f t="shared" si="1"/>
        <v>0</v>
      </c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522">
        <f>退手PL!L25</f>
        <v>0</v>
      </c>
      <c r="M25" s="523"/>
      <c r="O25" s="335">
        <f t="shared" si="1"/>
        <v>0</v>
      </c>
      <c r="P25" s="335">
        <f t="shared" si="1"/>
        <v>0</v>
      </c>
      <c r="Q25" s="335">
        <f t="shared" si="1"/>
        <v>0</v>
      </c>
      <c r="R25" s="335">
        <f t="shared" si="1"/>
        <v>0</v>
      </c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522">
        <f>退手PL!L26</f>
        <v>0</v>
      </c>
      <c r="M26" s="523"/>
      <c r="O26" s="335">
        <f t="shared" si="1"/>
        <v>0</v>
      </c>
      <c r="P26" s="335">
        <f t="shared" si="1"/>
        <v>0</v>
      </c>
      <c r="Q26" s="335">
        <f t="shared" si="1"/>
        <v>0</v>
      </c>
      <c r="R26" s="335">
        <f t="shared" si="1"/>
        <v>0</v>
      </c>
    </row>
    <row r="27" spans="1:23" s="7" customFormat="1" ht="15.75" customHeight="1">
      <c r="A27" s="34"/>
      <c r="B27" s="35"/>
      <c r="C27" s="35"/>
      <c r="D27" s="207" t="s">
        <v>173</v>
      </c>
      <c r="E27" s="207"/>
      <c r="F27" s="207"/>
      <c r="G27" s="207"/>
      <c r="H27" s="207"/>
      <c r="I27" s="37"/>
      <c r="J27" s="37"/>
      <c r="K27" s="37"/>
      <c r="L27" s="522">
        <f>退手PL!L27</f>
        <v>0</v>
      </c>
      <c r="M27" s="523"/>
      <c r="O27" s="335">
        <f t="shared" si="1"/>
        <v>0</v>
      </c>
      <c r="P27" s="335">
        <f t="shared" si="1"/>
        <v>0</v>
      </c>
      <c r="Q27" s="335">
        <f t="shared" si="1"/>
        <v>0</v>
      </c>
      <c r="R27" s="335">
        <f t="shared" si="1"/>
        <v>0</v>
      </c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522">
        <f>退手PL!L28</f>
        <v>595780</v>
      </c>
      <c r="M28" s="523"/>
      <c r="O28" s="335">
        <f t="shared" si="1"/>
        <v>297.89</v>
      </c>
      <c r="P28" s="335">
        <f t="shared" si="1"/>
        <v>0</v>
      </c>
      <c r="Q28" s="335">
        <f t="shared" si="1"/>
        <v>0</v>
      </c>
      <c r="R28" s="335">
        <f t="shared" si="1"/>
        <v>0</v>
      </c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522">
        <f>退手PL!L29</f>
        <v>0</v>
      </c>
      <c r="M29" s="523"/>
      <c r="O29" s="335">
        <f t="shared" si="1"/>
        <v>0</v>
      </c>
      <c r="P29" s="335">
        <f t="shared" si="1"/>
        <v>0</v>
      </c>
      <c r="Q29" s="335">
        <f t="shared" si="1"/>
        <v>0</v>
      </c>
      <c r="R29" s="335">
        <f t="shared" si="1"/>
        <v>0</v>
      </c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522">
        <f>退手PL!L30</f>
        <v>595780</v>
      </c>
      <c r="M30" s="523"/>
      <c r="O30" s="335">
        <f t="shared" si="1"/>
        <v>297.89</v>
      </c>
      <c r="P30" s="335">
        <f t="shared" si="1"/>
        <v>0</v>
      </c>
      <c r="Q30" s="335">
        <f t="shared" si="1"/>
        <v>0</v>
      </c>
      <c r="R30" s="335">
        <f t="shared" si="1"/>
        <v>0</v>
      </c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524">
        <f>退手PL!L31</f>
        <v>22722077</v>
      </c>
      <c r="M31" s="525"/>
      <c r="O31" s="359">
        <f t="shared" si="1"/>
        <v>11361.038500000001</v>
      </c>
      <c r="P31" s="359">
        <f t="shared" si="1"/>
        <v>0</v>
      </c>
      <c r="Q31" s="359">
        <f t="shared" si="1"/>
        <v>0</v>
      </c>
      <c r="R31" s="359">
        <f t="shared" si="1"/>
        <v>0</v>
      </c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522">
        <f>退手PL!L32</f>
        <v>0</v>
      </c>
      <c r="M32" s="523"/>
      <c r="O32" s="335">
        <f t="shared" si="1"/>
        <v>0</v>
      </c>
      <c r="P32" s="335">
        <f t="shared" si="1"/>
        <v>0</v>
      </c>
      <c r="Q32" s="335">
        <f t="shared" si="1"/>
        <v>0</v>
      </c>
      <c r="R32" s="335">
        <f t="shared" si="1"/>
        <v>0</v>
      </c>
    </row>
    <row r="33" spans="1:18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522">
        <f>退手PL!L33</f>
        <v>0</v>
      </c>
      <c r="M33" s="523"/>
      <c r="O33" s="335">
        <f t="shared" si="1"/>
        <v>0</v>
      </c>
      <c r="P33" s="335">
        <f t="shared" si="1"/>
        <v>0</v>
      </c>
      <c r="Q33" s="335">
        <f t="shared" si="1"/>
        <v>0</v>
      </c>
      <c r="R33" s="335">
        <f t="shared" si="1"/>
        <v>0</v>
      </c>
    </row>
    <row r="34" spans="1:18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522">
        <f>退手PL!L34</f>
        <v>0</v>
      </c>
      <c r="M34" s="523"/>
      <c r="O34" s="335">
        <f t="shared" si="1"/>
        <v>0</v>
      </c>
      <c r="P34" s="335">
        <f t="shared" si="1"/>
        <v>0</v>
      </c>
      <c r="Q34" s="335">
        <f t="shared" si="1"/>
        <v>0</v>
      </c>
      <c r="R34" s="335">
        <f t="shared" si="1"/>
        <v>0</v>
      </c>
    </row>
    <row r="35" spans="1:18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522">
        <f>退手PL!L35</f>
        <v>0</v>
      </c>
      <c r="M35" s="523"/>
      <c r="O35" s="335">
        <f t="shared" si="1"/>
        <v>0</v>
      </c>
      <c r="P35" s="335">
        <f t="shared" si="1"/>
        <v>0</v>
      </c>
      <c r="Q35" s="335">
        <f t="shared" si="1"/>
        <v>0</v>
      </c>
      <c r="R35" s="335">
        <f t="shared" si="1"/>
        <v>0</v>
      </c>
    </row>
    <row r="36" spans="1:18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522">
        <f>退手PL!L36</f>
        <v>0</v>
      </c>
      <c r="M36" s="523"/>
      <c r="O36" s="335">
        <f t="shared" si="1"/>
        <v>0</v>
      </c>
      <c r="P36" s="335">
        <f t="shared" si="1"/>
        <v>0</v>
      </c>
      <c r="Q36" s="335">
        <f t="shared" si="1"/>
        <v>0</v>
      </c>
      <c r="R36" s="335">
        <f t="shared" si="1"/>
        <v>0</v>
      </c>
    </row>
    <row r="37" spans="1:18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522">
        <f>退手PL!L37</f>
        <v>0</v>
      </c>
      <c r="M37" s="523"/>
      <c r="O37" s="335">
        <f t="shared" si="1"/>
        <v>0</v>
      </c>
      <c r="P37" s="335">
        <f t="shared" si="1"/>
        <v>0</v>
      </c>
      <c r="Q37" s="335">
        <f t="shared" si="1"/>
        <v>0</v>
      </c>
      <c r="R37" s="335">
        <f t="shared" si="1"/>
        <v>0</v>
      </c>
    </row>
    <row r="38" spans="1:18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522">
        <f>退手PL!L38</f>
        <v>0</v>
      </c>
      <c r="M38" s="523"/>
      <c r="O38" s="335">
        <f t="shared" si="1"/>
        <v>0</v>
      </c>
      <c r="P38" s="335">
        <f t="shared" si="1"/>
        <v>0</v>
      </c>
      <c r="Q38" s="335">
        <f t="shared" si="1"/>
        <v>0</v>
      </c>
      <c r="R38" s="335">
        <f t="shared" si="1"/>
        <v>0</v>
      </c>
    </row>
    <row r="39" spans="1:18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522">
        <f>退手PL!L39</f>
        <v>0</v>
      </c>
      <c r="M39" s="523"/>
      <c r="O39" s="335">
        <f t="shared" si="1"/>
        <v>0</v>
      </c>
      <c r="P39" s="335">
        <f t="shared" si="1"/>
        <v>0</v>
      </c>
      <c r="Q39" s="335">
        <f t="shared" si="1"/>
        <v>0</v>
      </c>
      <c r="R39" s="335">
        <f t="shared" si="1"/>
        <v>0</v>
      </c>
    </row>
    <row r="40" spans="1:18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526">
        <f>退手PL!L40</f>
        <v>0</v>
      </c>
      <c r="M40" s="527"/>
      <c r="O40" s="335">
        <f t="shared" si="1"/>
        <v>0</v>
      </c>
      <c r="P40" s="335">
        <f t="shared" si="1"/>
        <v>0</v>
      </c>
      <c r="Q40" s="335">
        <f t="shared" si="1"/>
        <v>0</v>
      </c>
      <c r="R40" s="335">
        <f t="shared" si="1"/>
        <v>0</v>
      </c>
    </row>
    <row r="41" spans="1:18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526">
        <f>退手PL!L41</f>
        <v>22722077</v>
      </c>
      <c r="M41" s="527"/>
      <c r="O41" s="359">
        <f t="shared" si="1"/>
        <v>11361.038500000001</v>
      </c>
      <c r="P41" s="359">
        <f t="shared" si="1"/>
        <v>0</v>
      </c>
      <c r="Q41" s="359">
        <f t="shared" si="1"/>
        <v>0</v>
      </c>
      <c r="R41" s="359">
        <f t="shared" si="1"/>
        <v>0</v>
      </c>
    </row>
    <row r="42" spans="1:18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8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8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8" s="7" customFormat="1" ht="15.6" customHeight="1"/>
    <row r="46" spans="1:18" s="7" customFormat="1" ht="3.75" customHeight="1"/>
    <row r="47" spans="1:18" s="7" customFormat="1" ht="15.6" customHeight="1"/>
    <row r="48" spans="1:18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2">
    <mergeCell ref="L37:M37"/>
    <mergeCell ref="L38:M38"/>
    <mergeCell ref="L39:M39"/>
    <mergeCell ref="L40:M40"/>
    <mergeCell ref="L41:M41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O4:R4"/>
    <mergeCell ref="A6:K6"/>
    <mergeCell ref="L6:M6"/>
    <mergeCell ref="L12:M12"/>
    <mergeCell ref="A1:M1"/>
    <mergeCell ref="A2:M2"/>
    <mergeCell ref="A3:M3"/>
    <mergeCell ref="A4:M4"/>
    <mergeCell ref="L7:M7"/>
    <mergeCell ref="L8:M8"/>
    <mergeCell ref="L9:M9"/>
    <mergeCell ref="L10:M10"/>
    <mergeCell ref="L11:M11"/>
  </mergeCells>
  <phoneticPr fontId="3"/>
  <printOptions horizontalCentered="1"/>
  <pageMargins left="0" right="0" top="0.51181102362204722" bottom="0.59055118110236227" header="0.35433070866141736" footer="0.31496062992125984"/>
  <pageSetup paperSize="9" scale="96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3" tint="0.59999389629810485"/>
  </sheetPr>
  <dimension ref="A1:T296"/>
  <sheetViews>
    <sheetView showGridLines="0" view="pageBreakPreview" topLeftCell="A4" zoomScaleNormal="100" zoomScaleSheetLayoutView="10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8" ht="18.75" customHeight="1">
      <c r="A2" s="31"/>
      <c r="B2" s="434" t="s">
        <v>92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8" ht="14.45" customHeight="1">
      <c r="A3" s="58"/>
      <c r="B3" s="435" t="s">
        <v>200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8" ht="14.45" customHeight="1">
      <c r="A4" s="58"/>
      <c r="B4" s="435" t="s">
        <v>199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8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190</v>
      </c>
      <c r="O5" s="503" t="s">
        <v>191</v>
      </c>
      <c r="P5" s="504"/>
      <c r="Q5" s="504"/>
      <c r="R5" s="505"/>
    </row>
    <row r="6" spans="1:18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  <c r="O6" s="360" t="str">
        <f>退手BS按分用!P6</f>
        <v>大辺路衛生施設組合</v>
      </c>
      <c r="P6" s="246">
        <f>退手BS按分用!Q6</f>
        <v>0</v>
      </c>
      <c r="Q6" s="246">
        <f>退手BS按分用!R6</f>
        <v>0</v>
      </c>
      <c r="R6" s="246">
        <f>退手BS按分用!S6</f>
        <v>0</v>
      </c>
    </row>
    <row r="7" spans="1:18" ht="29.25" customHeight="1" thickBot="1">
      <c r="B7" s="439"/>
      <c r="C7" s="440"/>
      <c r="D7" s="440"/>
      <c r="E7" s="440"/>
      <c r="F7" s="440"/>
      <c r="G7" s="440"/>
      <c r="H7" s="440"/>
      <c r="I7" s="441"/>
      <c r="J7" s="443"/>
      <c r="K7" s="440"/>
      <c r="L7" s="218" t="s">
        <v>94</v>
      </c>
      <c r="M7" s="210" t="s">
        <v>95</v>
      </c>
      <c r="O7" s="255">
        <f>退手BS按分用!P7</f>
        <v>5.0000000000000001E-4</v>
      </c>
      <c r="P7" s="255">
        <f>退手BS按分用!Q7</f>
        <v>0</v>
      </c>
      <c r="Q7" s="255">
        <f>退手BS按分用!R7</f>
        <v>0</v>
      </c>
      <c r="R7" s="255">
        <f>退手BS按分用!S7</f>
        <v>0</v>
      </c>
    </row>
    <row r="8" spans="1:18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68">
        <f>退手NW!J8</f>
        <v>459354389</v>
      </c>
      <c r="K8" s="551"/>
      <c r="L8" s="327">
        <f>退手NW!L8</f>
        <v>445000000</v>
      </c>
      <c r="M8" s="361">
        <f>退手NW!M8</f>
        <v>14354389</v>
      </c>
      <c r="O8" s="358">
        <f t="shared" ref="O8:R23" si="0">$J8*O$7</f>
        <v>229677.19450000001</v>
      </c>
      <c r="P8" s="358">
        <f t="shared" si="0"/>
        <v>0</v>
      </c>
      <c r="Q8" s="358">
        <f t="shared" si="0"/>
        <v>0</v>
      </c>
      <c r="R8" s="358">
        <f t="shared" si="0"/>
        <v>0</v>
      </c>
    </row>
    <row r="9" spans="1:18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552">
        <f>退手NW!J9</f>
        <v>-22722077</v>
      </c>
      <c r="K9" s="553"/>
      <c r="L9" s="329"/>
      <c r="M9" s="362">
        <f>退手NW!M9</f>
        <v>-22722077</v>
      </c>
      <c r="O9" s="335">
        <f t="shared" si="0"/>
        <v>-11361.038500000001</v>
      </c>
      <c r="P9" s="335">
        <f t="shared" si="0"/>
        <v>0</v>
      </c>
      <c r="Q9" s="335">
        <f t="shared" si="0"/>
        <v>0</v>
      </c>
      <c r="R9" s="335">
        <f t="shared" si="0"/>
        <v>0</v>
      </c>
    </row>
    <row r="10" spans="1:18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522">
        <f>退手NW!J10</f>
        <v>23231593</v>
      </c>
      <c r="K10" s="554"/>
      <c r="L10" s="329"/>
      <c r="M10" s="330">
        <f>退手NW!M10</f>
        <v>23231593</v>
      </c>
      <c r="O10" s="335">
        <f t="shared" si="0"/>
        <v>11615.7965</v>
      </c>
      <c r="P10" s="335">
        <f t="shared" si="0"/>
        <v>0</v>
      </c>
      <c r="Q10" s="335">
        <f t="shared" si="0"/>
        <v>0</v>
      </c>
      <c r="R10" s="335">
        <f t="shared" si="0"/>
        <v>0</v>
      </c>
    </row>
    <row r="11" spans="1:18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522">
        <f>退手NW!J11</f>
        <v>23231593</v>
      </c>
      <c r="K11" s="554"/>
      <c r="L11" s="329"/>
      <c r="M11" s="330">
        <f>退手NW!M11</f>
        <v>23231593</v>
      </c>
      <c r="O11" s="335">
        <f t="shared" si="0"/>
        <v>11615.7965</v>
      </c>
      <c r="P11" s="335">
        <f t="shared" si="0"/>
        <v>0</v>
      </c>
      <c r="Q11" s="335">
        <f t="shared" si="0"/>
        <v>0</v>
      </c>
      <c r="R11" s="335">
        <f t="shared" si="0"/>
        <v>0</v>
      </c>
    </row>
    <row r="12" spans="1:18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534">
        <f>退手NW!J12</f>
        <v>0</v>
      </c>
      <c r="K12" s="555"/>
      <c r="L12" s="331"/>
      <c r="M12" s="332">
        <f>退手NW!M12</f>
        <v>0</v>
      </c>
      <c r="O12" s="335">
        <f t="shared" si="0"/>
        <v>0</v>
      </c>
      <c r="P12" s="335">
        <f t="shared" si="0"/>
        <v>0</v>
      </c>
      <c r="Q12" s="335">
        <f t="shared" si="0"/>
        <v>0</v>
      </c>
      <c r="R12" s="335">
        <f t="shared" si="0"/>
        <v>0</v>
      </c>
    </row>
    <row r="13" spans="1:18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524">
        <f>退手NW!J13</f>
        <v>509516</v>
      </c>
      <c r="K13" s="550"/>
      <c r="L13" s="363"/>
      <c r="M13" s="362">
        <f>退手NW!M13</f>
        <v>509516</v>
      </c>
      <c r="O13" s="359">
        <f t="shared" si="0"/>
        <v>254.75800000000001</v>
      </c>
      <c r="P13" s="359">
        <f t="shared" si="0"/>
        <v>0</v>
      </c>
      <c r="Q13" s="359">
        <f t="shared" si="0"/>
        <v>0</v>
      </c>
      <c r="R13" s="359">
        <f t="shared" si="0"/>
        <v>0</v>
      </c>
    </row>
    <row r="14" spans="1:18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539"/>
      <c r="K14" s="540"/>
      <c r="L14" s="358">
        <f>退手NW!L14</f>
        <v>0</v>
      </c>
      <c r="M14" s="362">
        <f>退手NW!M14</f>
        <v>0</v>
      </c>
      <c r="O14" s="335">
        <f t="shared" si="0"/>
        <v>0</v>
      </c>
      <c r="P14" s="335">
        <f t="shared" si="0"/>
        <v>0</v>
      </c>
      <c r="Q14" s="335">
        <f t="shared" si="0"/>
        <v>0</v>
      </c>
      <c r="R14" s="335">
        <f t="shared" si="0"/>
        <v>0</v>
      </c>
    </row>
    <row r="15" spans="1:18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539"/>
      <c r="K15" s="540"/>
      <c r="L15" s="335">
        <f>退手NW!L15</f>
        <v>0</v>
      </c>
      <c r="M15" s="330">
        <f>退手NW!M15</f>
        <v>0</v>
      </c>
      <c r="O15" s="335">
        <f t="shared" si="0"/>
        <v>0</v>
      </c>
      <c r="P15" s="335">
        <f t="shared" si="0"/>
        <v>0</v>
      </c>
      <c r="Q15" s="335">
        <f t="shared" si="0"/>
        <v>0</v>
      </c>
      <c r="R15" s="335">
        <f t="shared" si="0"/>
        <v>0</v>
      </c>
    </row>
    <row r="16" spans="1:18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539"/>
      <c r="K16" s="540"/>
      <c r="L16" s="335">
        <f>退手NW!L16</f>
        <v>0</v>
      </c>
      <c r="M16" s="330">
        <f>退手NW!M16</f>
        <v>0</v>
      </c>
      <c r="O16" s="335">
        <f t="shared" si="0"/>
        <v>0</v>
      </c>
      <c r="P16" s="335">
        <f t="shared" si="0"/>
        <v>0</v>
      </c>
      <c r="Q16" s="335">
        <f t="shared" si="0"/>
        <v>0</v>
      </c>
      <c r="R16" s="335">
        <f t="shared" si="0"/>
        <v>0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539"/>
      <c r="K17" s="540"/>
      <c r="L17" s="335">
        <f>退手NW!L17</f>
        <v>0</v>
      </c>
      <c r="M17" s="330">
        <f>退手NW!M17</f>
        <v>0</v>
      </c>
      <c r="O17" s="335">
        <f t="shared" si="0"/>
        <v>0</v>
      </c>
      <c r="P17" s="335">
        <f t="shared" si="0"/>
        <v>0</v>
      </c>
      <c r="Q17" s="335">
        <f t="shared" si="0"/>
        <v>0</v>
      </c>
      <c r="R17" s="335">
        <f t="shared" si="0"/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539"/>
      <c r="K18" s="540"/>
      <c r="L18" s="335">
        <f>退手NW!L18</f>
        <v>0</v>
      </c>
      <c r="M18" s="330">
        <f>退手NW!M18</f>
        <v>0</v>
      </c>
      <c r="O18" s="335">
        <f t="shared" si="0"/>
        <v>0</v>
      </c>
      <c r="P18" s="335">
        <f t="shared" si="0"/>
        <v>0</v>
      </c>
      <c r="Q18" s="335">
        <f t="shared" si="0"/>
        <v>0</v>
      </c>
      <c r="R18" s="335">
        <f t="shared" si="0"/>
        <v>0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522">
        <f>退手NW!J19</f>
        <v>0</v>
      </c>
      <c r="K19" s="554"/>
      <c r="L19" s="335">
        <f>退手NW!L19</f>
        <v>0</v>
      </c>
      <c r="M19" s="336"/>
      <c r="O19" s="335">
        <f t="shared" si="0"/>
        <v>0</v>
      </c>
      <c r="P19" s="335">
        <f t="shared" si="0"/>
        <v>0</v>
      </c>
      <c r="Q19" s="335">
        <f t="shared" si="0"/>
        <v>0</v>
      </c>
      <c r="R19" s="335">
        <f t="shared" si="0"/>
        <v>0</v>
      </c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522">
        <f>退手NW!J20</f>
        <v>0</v>
      </c>
      <c r="K20" s="554"/>
      <c r="L20" s="335">
        <f>退手NW!L20</f>
        <v>0</v>
      </c>
      <c r="M20" s="336"/>
      <c r="O20" s="335">
        <f t="shared" si="0"/>
        <v>0</v>
      </c>
      <c r="P20" s="335">
        <f t="shared" si="0"/>
        <v>0</v>
      </c>
      <c r="Q20" s="335">
        <f t="shared" si="0"/>
        <v>0</v>
      </c>
      <c r="R20" s="335">
        <f t="shared" si="0"/>
        <v>0</v>
      </c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534">
        <f>退手NW!J21</f>
        <v>0</v>
      </c>
      <c r="K21" s="555"/>
      <c r="L21" s="337">
        <f>退手NW!L21</f>
        <v>0</v>
      </c>
      <c r="M21" s="332">
        <f>退手NW!M21</f>
        <v>0</v>
      </c>
      <c r="N21" s="207"/>
      <c r="O21" s="335">
        <f t="shared" si="0"/>
        <v>0</v>
      </c>
      <c r="P21" s="335">
        <f t="shared" si="0"/>
        <v>0</v>
      </c>
      <c r="Q21" s="335">
        <f t="shared" si="0"/>
        <v>0</v>
      </c>
      <c r="R21" s="335">
        <f t="shared" si="0"/>
        <v>0</v>
      </c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552">
        <f>退手NW!J22</f>
        <v>509516</v>
      </c>
      <c r="K22" s="553"/>
      <c r="L22" s="339">
        <f>退手NW!L22</f>
        <v>0</v>
      </c>
      <c r="M22" s="364">
        <f>退手NW!M22</f>
        <v>509516</v>
      </c>
      <c r="N22" s="207"/>
      <c r="O22" s="359">
        <f t="shared" si="0"/>
        <v>254.75800000000001</v>
      </c>
      <c r="P22" s="359">
        <f t="shared" si="0"/>
        <v>0</v>
      </c>
      <c r="Q22" s="359">
        <f t="shared" si="0"/>
        <v>0</v>
      </c>
      <c r="R22" s="359">
        <f t="shared" si="0"/>
        <v>0</v>
      </c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528">
        <f>退手NW!J23</f>
        <v>459863905</v>
      </c>
      <c r="K23" s="556"/>
      <c r="L23" s="365">
        <f>退手NW!L23</f>
        <v>445000000</v>
      </c>
      <c r="M23" s="366">
        <f>退手NW!M23</f>
        <v>14863905</v>
      </c>
      <c r="N23" s="207"/>
      <c r="O23" s="359">
        <f t="shared" si="0"/>
        <v>229931.95250000001</v>
      </c>
      <c r="P23" s="359">
        <f t="shared" si="0"/>
        <v>0</v>
      </c>
      <c r="Q23" s="359">
        <f t="shared" si="0"/>
        <v>0</v>
      </c>
      <c r="R23" s="359">
        <f t="shared" si="0"/>
        <v>0</v>
      </c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3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O5:R5"/>
    <mergeCell ref="B6:I7"/>
    <mergeCell ref="J6:K7"/>
    <mergeCell ref="J13:K13"/>
    <mergeCell ref="B1:M1"/>
    <mergeCell ref="B2:M2"/>
    <mergeCell ref="B3:M3"/>
    <mergeCell ref="B4:M4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07" orientation="landscape" cellComments="asDisplayed" r:id="rId1"/>
  <headerFooter alignWithMargins="0"/>
  <rowBreaks count="2" manualBreakCount="2">
    <brk id="140" max="16383" man="1"/>
    <brk id="19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 tint="0.59999389629810485"/>
  </sheetPr>
  <dimension ref="A1:R79"/>
  <sheetViews>
    <sheetView showGridLines="0" view="pageBreakPreview" zoomScale="90" zoomScaleNormal="100" zoomScaleSheetLayoutView="90" workbookViewId="0">
      <selection activeCell="B4" sqref="B4:M4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625" style="1" customWidth="1"/>
    <col min="15" max="18" width="13.375" style="1" customWidth="1"/>
    <col min="19" max="19" width="0.75" style="1" customWidth="1"/>
    <col min="20" max="16384" width="9" style="1"/>
  </cols>
  <sheetData>
    <row r="1" spans="1:18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8" ht="18" customHeight="1">
      <c r="A2" s="176"/>
      <c r="B2" s="455" t="s">
        <v>122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8" s="28" customFormat="1" ht="15.95" customHeight="1">
      <c r="B3" s="456" t="s">
        <v>201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8" s="28" customFormat="1" ht="15.95" customHeight="1">
      <c r="B4" s="456" t="s">
        <v>199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8" s="29" customFormat="1" ht="17.25" customHeight="1" thickBot="1">
      <c r="M5" s="177" t="s">
        <v>189</v>
      </c>
      <c r="O5" s="507" t="s">
        <v>191</v>
      </c>
      <c r="P5" s="507"/>
      <c r="Q5" s="507"/>
      <c r="R5" s="507"/>
    </row>
    <row r="6" spans="1:18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  <c r="O6" s="367" t="str">
        <f>退手BS按分用!P6</f>
        <v>大辺路衛生施設組合</v>
      </c>
      <c r="P6" s="247">
        <f>退手BS按分用!Q6</f>
        <v>0</v>
      </c>
      <c r="Q6" s="247">
        <f>退手BS按分用!R6</f>
        <v>0</v>
      </c>
      <c r="R6" s="247">
        <f>退手BS按分用!S6</f>
        <v>0</v>
      </c>
    </row>
    <row r="7" spans="1:18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  <c r="O7" s="256">
        <f>退手BS按分用!P7</f>
        <v>5.0000000000000001E-4</v>
      </c>
      <c r="P7" s="256">
        <f>退手BS按分用!Q7</f>
        <v>0</v>
      </c>
      <c r="Q7" s="256">
        <f>退手BS按分用!R7</f>
        <v>0</v>
      </c>
      <c r="R7" s="256">
        <f>退手BS按分用!S7</f>
        <v>0</v>
      </c>
    </row>
    <row r="8" spans="1:18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  <c r="O8" s="236"/>
      <c r="P8" s="236"/>
      <c r="Q8" s="236"/>
      <c r="R8" s="236"/>
    </row>
    <row r="9" spans="1:18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522">
        <f>退手CF!L9</f>
        <v>23359071</v>
      </c>
      <c r="M9" s="523"/>
      <c r="O9" s="335">
        <f>$L9*O$7</f>
        <v>11679.5355</v>
      </c>
      <c r="P9" s="335">
        <f t="shared" ref="P9:R24" si="0">$L9*P$7</f>
        <v>0</v>
      </c>
      <c r="Q9" s="335">
        <f t="shared" si="0"/>
        <v>0</v>
      </c>
      <c r="R9" s="335">
        <f t="shared" si="0"/>
        <v>0</v>
      </c>
    </row>
    <row r="10" spans="1:18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522">
        <f>退手CF!L10</f>
        <v>22827978</v>
      </c>
      <c r="M10" s="523"/>
      <c r="O10" s="335">
        <f t="shared" ref="O10:R54" si="1">$L10*O$7</f>
        <v>11413.989</v>
      </c>
      <c r="P10" s="335">
        <f t="shared" si="0"/>
        <v>0</v>
      </c>
      <c r="Q10" s="335">
        <f t="shared" si="0"/>
        <v>0</v>
      </c>
      <c r="R10" s="335">
        <f t="shared" si="0"/>
        <v>0</v>
      </c>
    </row>
    <row r="11" spans="1:18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522">
        <f>退手CF!L11</f>
        <v>22768326</v>
      </c>
      <c r="M11" s="523"/>
      <c r="O11" s="335">
        <f t="shared" si="1"/>
        <v>11384.163</v>
      </c>
      <c r="P11" s="335">
        <f t="shared" si="0"/>
        <v>0</v>
      </c>
      <c r="Q11" s="335">
        <f t="shared" si="0"/>
        <v>0</v>
      </c>
      <c r="R11" s="335">
        <f t="shared" si="0"/>
        <v>0</v>
      </c>
    </row>
    <row r="12" spans="1:18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522">
        <f>退手CF!L12</f>
        <v>59652</v>
      </c>
      <c r="M12" s="523"/>
      <c r="O12" s="335">
        <f t="shared" si="1"/>
        <v>29.826000000000001</v>
      </c>
      <c r="P12" s="335">
        <f t="shared" si="0"/>
        <v>0</v>
      </c>
      <c r="Q12" s="335">
        <f t="shared" si="0"/>
        <v>0</v>
      </c>
      <c r="R12" s="335">
        <f t="shared" si="0"/>
        <v>0</v>
      </c>
    </row>
    <row r="13" spans="1:18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522">
        <f>退手CF!L13</f>
        <v>0</v>
      </c>
      <c r="M13" s="523"/>
      <c r="O13" s="335">
        <f t="shared" si="1"/>
        <v>0</v>
      </c>
      <c r="P13" s="335">
        <f t="shared" si="0"/>
        <v>0</v>
      </c>
      <c r="Q13" s="335">
        <f t="shared" si="0"/>
        <v>0</v>
      </c>
      <c r="R13" s="335">
        <f t="shared" si="0"/>
        <v>0</v>
      </c>
    </row>
    <row r="14" spans="1:18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522">
        <f>退手CF!L14</f>
        <v>0</v>
      </c>
      <c r="M14" s="523"/>
      <c r="O14" s="335">
        <f t="shared" si="1"/>
        <v>0</v>
      </c>
      <c r="P14" s="335">
        <f t="shared" si="0"/>
        <v>0</v>
      </c>
      <c r="Q14" s="335">
        <f t="shared" si="0"/>
        <v>0</v>
      </c>
      <c r="R14" s="335">
        <f t="shared" si="0"/>
        <v>0</v>
      </c>
    </row>
    <row r="15" spans="1:18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522">
        <f>退手CF!L15</f>
        <v>531093</v>
      </c>
      <c r="M15" s="523"/>
      <c r="O15" s="335">
        <f t="shared" si="1"/>
        <v>265.54649999999998</v>
      </c>
      <c r="P15" s="335">
        <f t="shared" si="0"/>
        <v>0</v>
      </c>
      <c r="Q15" s="335">
        <f t="shared" si="0"/>
        <v>0</v>
      </c>
      <c r="R15" s="335">
        <f t="shared" si="0"/>
        <v>0</v>
      </c>
    </row>
    <row r="16" spans="1:18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522">
        <f>退手CF!L16</f>
        <v>531093</v>
      </c>
      <c r="M16" s="523"/>
      <c r="O16" s="335">
        <f t="shared" si="1"/>
        <v>265.54649999999998</v>
      </c>
      <c r="P16" s="335">
        <f t="shared" si="0"/>
        <v>0</v>
      </c>
      <c r="Q16" s="335">
        <f t="shared" si="0"/>
        <v>0</v>
      </c>
      <c r="R16" s="335">
        <f t="shared" si="0"/>
        <v>0</v>
      </c>
    </row>
    <row r="17" spans="2:18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522">
        <f>退手CF!L17</f>
        <v>0</v>
      </c>
      <c r="M17" s="523"/>
      <c r="O17" s="335">
        <f t="shared" si="1"/>
        <v>0</v>
      </c>
      <c r="P17" s="335">
        <f t="shared" si="0"/>
        <v>0</v>
      </c>
      <c r="Q17" s="335">
        <f t="shared" si="0"/>
        <v>0</v>
      </c>
      <c r="R17" s="335">
        <f t="shared" si="0"/>
        <v>0</v>
      </c>
    </row>
    <row r="18" spans="2:18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522">
        <f>退手CF!L18</f>
        <v>0</v>
      </c>
      <c r="M18" s="523"/>
      <c r="O18" s="335">
        <f t="shared" si="1"/>
        <v>0</v>
      </c>
      <c r="P18" s="335">
        <f t="shared" si="0"/>
        <v>0</v>
      </c>
      <c r="Q18" s="335">
        <f t="shared" si="0"/>
        <v>0</v>
      </c>
      <c r="R18" s="335">
        <f t="shared" si="0"/>
        <v>0</v>
      </c>
    </row>
    <row r="19" spans="2:18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522">
        <f>退手CF!L19</f>
        <v>0</v>
      </c>
      <c r="M19" s="523"/>
      <c r="O19" s="335">
        <f t="shared" si="1"/>
        <v>0</v>
      </c>
      <c r="P19" s="335">
        <f t="shared" si="0"/>
        <v>0</v>
      </c>
      <c r="Q19" s="335">
        <f t="shared" si="0"/>
        <v>0</v>
      </c>
      <c r="R19" s="335">
        <f t="shared" si="0"/>
        <v>0</v>
      </c>
    </row>
    <row r="20" spans="2:18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522">
        <f>退手CF!L20</f>
        <v>23827373</v>
      </c>
      <c r="M20" s="523"/>
      <c r="O20" s="335">
        <f t="shared" si="1"/>
        <v>11913.6865</v>
      </c>
      <c r="P20" s="335">
        <f t="shared" si="0"/>
        <v>0</v>
      </c>
      <c r="Q20" s="335">
        <f t="shared" si="0"/>
        <v>0</v>
      </c>
      <c r="R20" s="335">
        <f t="shared" si="0"/>
        <v>0</v>
      </c>
    </row>
    <row r="21" spans="2:18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522">
        <f>退手CF!L21</f>
        <v>23231593</v>
      </c>
      <c r="M21" s="523"/>
      <c r="O21" s="335">
        <f t="shared" si="1"/>
        <v>11615.7965</v>
      </c>
      <c r="P21" s="335">
        <f t="shared" si="0"/>
        <v>0</v>
      </c>
      <c r="Q21" s="335">
        <f t="shared" si="0"/>
        <v>0</v>
      </c>
      <c r="R21" s="335">
        <f t="shared" si="0"/>
        <v>0</v>
      </c>
    </row>
    <row r="22" spans="2:18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522">
        <f>退手CF!L22</f>
        <v>0</v>
      </c>
      <c r="M22" s="523"/>
      <c r="O22" s="335">
        <f t="shared" si="1"/>
        <v>0</v>
      </c>
      <c r="P22" s="335">
        <f t="shared" si="0"/>
        <v>0</v>
      </c>
      <c r="Q22" s="335">
        <f t="shared" si="0"/>
        <v>0</v>
      </c>
      <c r="R22" s="335">
        <f t="shared" si="0"/>
        <v>0</v>
      </c>
    </row>
    <row r="23" spans="2:18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522">
        <f>退手CF!L23</f>
        <v>0</v>
      </c>
      <c r="M23" s="523"/>
      <c r="O23" s="335">
        <f t="shared" si="1"/>
        <v>0</v>
      </c>
      <c r="P23" s="335">
        <f t="shared" si="0"/>
        <v>0</v>
      </c>
      <c r="Q23" s="335">
        <f t="shared" si="0"/>
        <v>0</v>
      </c>
      <c r="R23" s="335">
        <f t="shared" si="0"/>
        <v>0</v>
      </c>
    </row>
    <row r="24" spans="2:18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522">
        <f>退手CF!L24</f>
        <v>595780</v>
      </c>
      <c r="M24" s="523"/>
      <c r="O24" s="335">
        <f t="shared" si="1"/>
        <v>297.89</v>
      </c>
      <c r="P24" s="335">
        <f t="shared" si="0"/>
        <v>0</v>
      </c>
      <c r="Q24" s="335">
        <f t="shared" si="0"/>
        <v>0</v>
      </c>
      <c r="R24" s="335">
        <f t="shared" si="0"/>
        <v>0</v>
      </c>
    </row>
    <row r="25" spans="2:18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522">
        <f>退手CF!L25</f>
        <v>0</v>
      </c>
      <c r="M25" s="523"/>
      <c r="O25" s="335">
        <f t="shared" si="1"/>
        <v>0</v>
      </c>
      <c r="P25" s="335">
        <f t="shared" si="1"/>
        <v>0</v>
      </c>
      <c r="Q25" s="335">
        <f t="shared" si="1"/>
        <v>0</v>
      </c>
      <c r="R25" s="335">
        <f t="shared" si="1"/>
        <v>0</v>
      </c>
    </row>
    <row r="26" spans="2:18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522">
        <f>退手CF!L26</f>
        <v>0</v>
      </c>
      <c r="M26" s="523"/>
      <c r="O26" s="335">
        <f t="shared" si="1"/>
        <v>0</v>
      </c>
      <c r="P26" s="335">
        <f t="shared" si="1"/>
        <v>0</v>
      </c>
      <c r="Q26" s="335">
        <f t="shared" si="1"/>
        <v>0</v>
      </c>
      <c r="R26" s="335">
        <f t="shared" si="1"/>
        <v>0</v>
      </c>
    </row>
    <row r="27" spans="2:18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522">
        <f>退手CF!L27</f>
        <v>0</v>
      </c>
      <c r="M27" s="523"/>
      <c r="O27" s="335">
        <f t="shared" si="1"/>
        <v>0</v>
      </c>
      <c r="P27" s="335">
        <f t="shared" si="1"/>
        <v>0</v>
      </c>
      <c r="Q27" s="335">
        <f t="shared" si="1"/>
        <v>0</v>
      </c>
      <c r="R27" s="335">
        <f t="shared" si="1"/>
        <v>0</v>
      </c>
    </row>
    <row r="28" spans="2:18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522">
        <f>退手CF!L28</f>
        <v>0</v>
      </c>
      <c r="M28" s="523"/>
      <c r="O28" s="335">
        <f t="shared" si="1"/>
        <v>0</v>
      </c>
      <c r="P28" s="335">
        <f t="shared" si="1"/>
        <v>0</v>
      </c>
      <c r="Q28" s="335">
        <f t="shared" si="1"/>
        <v>0</v>
      </c>
      <c r="R28" s="335">
        <f t="shared" si="1"/>
        <v>0</v>
      </c>
    </row>
    <row r="29" spans="2:18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524">
        <f>退手CF!L29</f>
        <v>468302</v>
      </c>
      <c r="M29" s="525"/>
      <c r="O29" s="359">
        <f t="shared" si="1"/>
        <v>234.15100000000001</v>
      </c>
      <c r="P29" s="359">
        <f t="shared" si="1"/>
        <v>0</v>
      </c>
      <c r="Q29" s="359">
        <f t="shared" si="1"/>
        <v>0</v>
      </c>
      <c r="R29" s="359">
        <f t="shared" si="1"/>
        <v>0</v>
      </c>
    </row>
    <row r="30" spans="2:18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522"/>
      <c r="M30" s="523"/>
      <c r="O30" s="335"/>
      <c r="P30" s="335"/>
      <c r="Q30" s="335"/>
      <c r="R30" s="335"/>
    </row>
    <row r="31" spans="2:18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522">
        <f>退手CF!L31</f>
        <v>0</v>
      </c>
      <c r="M31" s="523"/>
      <c r="O31" s="335">
        <f t="shared" si="1"/>
        <v>0</v>
      </c>
      <c r="P31" s="335">
        <f t="shared" si="1"/>
        <v>0</v>
      </c>
      <c r="Q31" s="335">
        <f t="shared" si="1"/>
        <v>0</v>
      </c>
      <c r="R31" s="335">
        <f t="shared" si="1"/>
        <v>0</v>
      </c>
    </row>
    <row r="32" spans="2:18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522">
        <f>退手CF!L32</f>
        <v>0</v>
      </c>
      <c r="M32" s="523"/>
      <c r="O32" s="335">
        <f t="shared" si="1"/>
        <v>0</v>
      </c>
      <c r="P32" s="335">
        <f t="shared" si="1"/>
        <v>0</v>
      </c>
      <c r="Q32" s="335">
        <f t="shared" si="1"/>
        <v>0</v>
      </c>
      <c r="R32" s="335">
        <f t="shared" si="1"/>
        <v>0</v>
      </c>
    </row>
    <row r="33" spans="2:18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522">
        <f>退手CF!L33</f>
        <v>0</v>
      </c>
      <c r="M33" s="523"/>
      <c r="O33" s="335">
        <f t="shared" si="1"/>
        <v>0</v>
      </c>
      <c r="P33" s="335">
        <f t="shared" si="1"/>
        <v>0</v>
      </c>
      <c r="Q33" s="335">
        <f t="shared" si="1"/>
        <v>0</v>
      </c>
      <c r="R33" s="335">
        <f t="shared" si="1"/>
        <v>0</v>
      </c>
    </row>
    <row r="34" spans="2:18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522">
        <f>退手CF!L34</f>
        <v>0</v>
      </c>
      <c r="M34" s="523"/>
      <c r="O34" s="335">
        <f t="shared" si="1"/>
        <v>0</v>
      </c>
      <c r="P34" s="335">
        <f t="shared" si="1"/>
        <v>0</v>
      </c>
      <c r="Q34" s="335">
        <f t="shared" si="1"/>
        <v>0</v>
      </c>
      <c r="R34" s="335">
        <f t="shared" si="1"/>
        <v>0</v>
      </c>
    </row>
    <row r="35" spans="2:18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522">
        <f>退手CF!L35</f>
        <v>0</v>
      </c>
      <c r="M35" s="523"/>
      <c r="O35" s="335">
        <f t="shared" si="1"/>
        <v>0</v>
      </c>
      <c r="P35" s="335">
        <f t="shared" si="1"/>
        <v>0</v>
      </c>
      <c r="Q35" s="335">
        <f t="shared" si="1"/>
        <v>0</v>
      </c>
      <c r="R35" s="335">
        <f t="shared" si="1"/>
        <v>0</v>
      </c>
    </row>
    <row r="36" spans="2:18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522">
        <f>退手CF!L36</f>
        <v>0</v>
      </c>
      <c r="M36" s="523"/>
      <c r="O36" s="335">
        <f t="shared" si="1"/>
        <v>0</v>
      </c>
      <c r="P36" s="335">
        <f t="shared" si="1"/>
        <v>0</v>
      </c>
      <c r="Q36" s="335">
        <f t="shared" si="1"/>
        <v>0</v>
      </c>
      <c r="R36" s="335">
        <f t="shared" si="1"/>
        <v>0</v>
      </c>
    </row>
    <row r="37" spans="2:18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522">
        <f>退手CF!L37</f>
        <v>0</v>
      </c>
      <c r="M37" s="523"/>
      <c r="O37" s="335">
        <f t="shared" si="1"/>
        <v>0</v>
      </c>
      <c r="P37" s="335">
        <f t="shared" si="1"/>
        <v>0</v>
      </c>
      <c r="Q37" s="335">
        <f t="shared" si="1"/>
        <v>0</v>
      </c>
      <c r="R37" s="335">
        <f t="shared" si="1"/>
        <v>0</v>
      </c>
    </row>
    <row r="38" spans="2:18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522">
        <f>退手CF!L38</f>
        <v>0</v>
      </c>
      <c r="M38" s="523"/>
      <c r="O38" s="335">
        <f t="shared" si="1"/>
        <v>0</v>
      </c>
      <c r="P38" s="335">
        <f t="shared" si="1"/>
        <v>0</v>
      </c>
      <c r="Q38" s="335">
        <f t="shared" si="1"/>
        <v>0</v>
      </c>
      <c r="R38" s="335">
        <f t="shared" si="1"/>
        <v>0</v>
      </c>
    </row>
    <row r="39" spans="2:18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522">
        <f>退手CF!L39</f>
        <v>0</v>
      </c>
      <c r="M39" s="523"/>
      <c r="O39" s="335">
        <f t="shared" si="1"/>
        <v>0</v>
      </c>
      <c r="P39" s="335">
        <f t="shared" si="1"/>
        <v>0</v>
      </c>
      <c r="Q39" s="335">
        <f t="shared" si="1"/>
        <v>0</v>
      </c>
      <c r="R39" s="335">
        <f t="shared" si="1"/>
        <v>0</v>
      </c>
    </row>
    <row r="40" spans="2:18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522">
        <f>退手CF!L40</f>
        <v>0</v>
      </c>
      <c r="M40" s="523"/>
      <c r="O40" s="335">
        <f t="shared" si="1"/>
        <v>0</v>
      </c>
      <c r="P40" s="335">
        <f t="shared" si="1"/>
        <v>0</v>
      </c>
      <c r="Q40" s="335">
        <f t="shared" si="1"/>
        <v>0</v>
      </c>
      <c r="R40" s="335">
        <f t="shared" si="1"/>
        <v>0</v>
      </c>
    </row>
    <row r="41" spans="2:18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522">
        <f>退手CF!L41</f>
        <v>0</v>
      </c>
      <c r="M41" s="523"/>
      <c r="O41" s="335">
        <f t="shared" si="1"/>
        <v>0</v>
      </c>
      <c r="P41" s="335">
        <f t="shared" si="1"/>
        <v>0</v>
      </c>
      <c r="Q41" s="335">
        <f t="shared" si="1"/>
        <v>0</v>
      </c>
      <c r="R41" s="335">
        <f t="shared" si="1"/>
        <v>0</v>
      </c>
    </row>
    <row r="42" spans="2:18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522">
        <f>退手CF!L42</f>
        <v>0</v>
      </c>
      <c r="M42" s="523"/>
      <c r="O42" s="335">
        <f t="shared" si="1"/>
        <v>0</v>
      </c>
      <c r="P42" s="335">
        <f t="shared" si="1"/>
        <v>0</v>
      </c>
      <c r="Q42" s="335">
        <f t="shared" si="1"/>
        <v>0</v>
      </c>
      <c r="R42" s="335">
        <f t="shared" si="1"/>
        <v>0</v>
      </c>
    </row>
    <row r="43" spans="2:18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524">
        <f>退手CF!L43</f>
        <v>0</v>
      </c>
      <c r="M43" s="525"/>
      <c r="O43" s="359">
        <f t="shared" si="1"/>
        <v>0</v>
      </c>
      <c r="P43" s="359">
        <f t="shared" si="1"/>
        <v>0</v>
      </c>
      <c r="Q43" s="359">
        <f t="shared" si="1"/>
        <v>0</v>
      </c>
      <c r="R43" s="359">
        <f t="shared" si="1"/>
        <v>0</v>
      </c>
    </row>
    <row r="44" spans="2:18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522"/>
      <c r="M44" s="523"/>
      <c r="O44" s="335"/>
      <c r="P44" s="335"/>
      <c r="Q44" s="335"/>
      <c r="R44" s="335"/>
    </row>
    <row r="45" spans="2:18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522">
        <f>退手CF!L45</f>
        <v>0</v>
      </c>
      <c r="M45" s="523"/>
      <c r="O45" s="335">
        <f t="shared" si="1"/>
        <v>0</v>
      </c>
      <c r="P45" s="335">
        <f t="shared" si="1"/>
        <v>0</v>
      </c>
      <c r="Q45" s="335">
        <f t="shared" si="1"/>
        <v>0</v>
      </c>
      <c r="R45" s="335">
        <f t="shared" si="1"/>
        <v>0</v>
      </c>
    </row>
    <row r="46" spans="2:18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522">
        <f>退手CF!L46</f>
        <v>0</v>
      </c>
      <c r="M46" s="523"/>
      <c r="O46" s="335">
        <f t="shared" si="1"/>
        <v>0</v>
      </c>
      <c r="P46" s="335">
        <f t="shared" si="1"/>
        <v>0</v>
      </c>
      <c r="Q46" s="335">
        <f t="shared" si="1"/>
        <v>0</v>
      </c>
      <c r="R46" s="335">
        <f t="shared" si="1"/>
        <v>0</v>
      </c>
    </row>
    <row r="47" spans="2:18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522">
        <f>退手CF!L47</f>
        <v>0</v>
      </c>
      <c r="M47" s="523"/>
      <c r="O47" s="335">
        <f t="shared" si="1"/>
        <v>0</v>
      </c>
      <c r="P47" s="335">
        <f t="shared" si="1"/>
        <v>0</v>
      </c>
      <c r="Q47" s="335">
        <f t="shared" si="1"/>
        <v>0</v>
      </c>
      <c r="R47" s="335">
        <f t="shared" si="1"/>
        <v>0</v>
      </c>
    </row>
    <row r="48" spans="2:18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522">
        <f>退手CF!L48</f>
        <v>0</v>
      </c>
      <c r="M48" s="523"/>
      <c r="O48" s="335">
        <f t="shared" si="1"/>
        <v>0</v>
      </c>
      <c r="P48" s="335">
        <f t="shared" si="1"/>
        <v>0</v>
      </c>
      <c r="Q48" s="335">
        <f t="shared" si="1"/>
        <v>0</v>
      </c>
      <c r="R48" s="335">
        <f t="shared" si="1"/>
        <v>0</v>
      </c>
    </row>
    <row r="49" spans="2:18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522">
        <f>退手CF!L49</f>
        <v>0</v>
      </c>
      <c r="M49" s="523"/>
      <c r="O49" s="335">
        <f t="shared" si="1"/>
        <v>0</v>
      </c>
      <c r="P49" s="335">
        <f t="shared" si="1"/>
        <v>0</v>
      </c>
      <c r="Q49" s="335">
        <f t="shared" si="1"/>
        <v>0</v>
      </c>
      <c r="R49" s="335">
        <f t="shared" si="1"/>
        <v>0</v>
      </c>
    </row>
    <row r="50" spans="2:18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522">
        <f>退手CF!L50</f>
        <v>0</v>
      </c>
      <c r="M50" s="523"/>
      <c r="O50" s="335">
        <f t="shared" si="1"/>
        <v>0</v>
      </c>
      <c r="P50" s="335">
        <f t="shared" si="1"/>
        <v>0</v>
      </c>
      <c r="Q50" s="335">
        <f t="shared" si="1"/>
        <v>0</v>
      </c>
      <c r="R50" s="335">
        <f t="shared" si="1"/>
        <v>0</v>
      </c>
    </row>
    <row r="51" spans="2:18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524">
        <f>退手CF!L51</f>
        <v>0</v>
      </c>
      <c r="M51" s="525"/>
      <c r="O51" s="359">
        <f t="shared" si="1"/>
        <v>0</v>
      </c>
      <c r="P51" s="359">
        <f t="shared" si="1"/>
        <v>0</v>
      </c>
      <c r="Q51" s="359">
        <f t="shared" si="1"/>
        <v>0</v>
      </c>
      <c r="R51" s="359">
        <f t="shared" si="1"/>
        <v>0</v>
      </c>
    </row>
    <row r="52" spans="2:18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524">
        <f>退手CF!L52</f>
        <v>468302</v>
      </c>
      <c r="M52" s="525"/>
      <c r="O52" s="359">
        <f t="shared" si="1"/>
        <v>234.15100000000001</v>
      </c>
      <c r="P52" s="359">
        <f t="shared" si="1"/>
        <v>0</v>
      </c>
      <c r="Q52" s="359">
        <f t="shared" si="1"/>
        <v>0</v>
      </c>
      <c r="R52" s="359">
        <f t="shared" si="1"/>
        <v>0</v>
      </c>
    </row>
    <row r="53" spans="2:18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526">
        <f>退手CF!L53</f>
        <v>14766851</v>
      </c>
      <c r="M53" s="527"/>
      <c r="O53" s="359">
        <f t="shared" si="1"/>
        <v>7383.4255000000003</v>
      </c>
      <c r="P53" s="359">
        <f t="shared" si="1"/>
        <v>0</v>
      </c>
      <c r="Q53" s="359">
        <f t="shared" si="1"/>
        <v>0</v>
      </c>
      <c r="R53" s="359">
        <f t="shared" si="1"/>
        <v>0</v>
      </c>
    </row>
    <row r="54" spans="2:18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526">
        <f>退手CF!L54</f>
        <v>15235153</v>
      </c>
      <c r="M54" s="527"/>
      <c r="O54" s="359">
        <f t="shared" si="1"/>
        <v>7617.5765000000001</v>
      </c>
      <c r="P54" s="359">
        <f t="shared" si="1"/>
        <v>0</v>
      </c>
      <c r="Q54" s="359">
        <f t="shared" si="1"/>
        <v>0</v>
      </c>
      <c r="R54" s="359">
        <f t="shared" si="1"/>
        <v>0</v>
      </c>
    </row>
    <row r="55" spans="2:18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343"/>
      <c r="M55" s="343"/>
      <c r="O55" s="368"/>
      <c r="P55" s="368"/>
      <c r="Q55" s="368"/>
      <c r="R55" s="368"/>
    </row>
    <row r="56" spans="2:18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68">
        <f>退手CF!L56</f>
        <v>0</v>
      </c>
      <c r="M56" s="469"/>
      <c r="O56" s="359">
        <f>$L56*O$7</f>
        <v>0</v>
      </c>
      <c r="P56" s="359">
        <f t="shared" ref="P56:R56" si="2">$L56*P$7</f>
        <v>0</v>
      </c>
      <c r="Q56" s="359">
        <f t="shared" si="2"/>
        <v>0</v>
      </c>
      <c r="R56" s="359">
        <f t="shared" si="2"/>
        <v>0</v>
      </c>
    </row>
    <row r="57" spans="2:18" s="7" customFormat="1" ht="13.5" customHeight="1">
      <c r="B57" s="324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524">
        <f>退手CF!L57</f>
        <v>0</v>
      </c>
      <c r="M57" s="525"/>
      <c r="O57" s="359">
        <f t="shared" ref="O57:R59" si="3">$L57*O$7</f>
        <v>0</v>
      </c>
      <c r="P57" s="359">
        <f t="shared" si="3"/>
        <v>0</v>
      </c>
      <c r="Q57" s="359">
        <f t="shared" si="3"/>
        <v>0</v>
      </c>
      <c r="R57" s="359">
        <f t="shared" si="3"/>
        <v>0</v>
      </c>
    </row>
    <row r="58" spans="2:18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534">
        <f>退手CF!L58</f>
        <v>0</v>
      </c>
      <c r="M58" s="543"/>
      <c r="O58" s="359">
        <f t="shared" si="3"/>
        <v>0</v>
      </c>
      <c r="P58" s="359">
        <f t="shared" si="3"/>
        <v>0</v>
      </c>
      <c r="Q58" s="359">
        <f t="shared" si="3"/>
        <v>0</v>
      </c>
      <c r="R58" s="359">
        <f t="shared" si="3"/>
        <v>0</v>
      </c>
    </row>
    <row r="59" spans="2:18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528">
        <f>退手CF!L59</f>
        <v>15235153</v>
      </c>
      <c r="M59" s="529"/>
      <c r="O59" s="359">
        <f t="shared" si="3"/>
        <v>7617.5765000000001</v>
      </c>
      <c r="P59" s="359">
        <f t="shared" si="3"/>
        <v>0</v>
      </c>
      <c r="Q59" s="359">
        <f t="shared" si="3"/>
        <v>0</v>
      </c>
      <c r="R59" s="359">
        <f t="shared" si="3"/>
        <v>0</v>
      </c>
    </row>
    <row r="60" spans="2:18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8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8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8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8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1"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O5:R5"/>
    <mergeCell ref="B6:K7"/>
    <mergeCell ref="L6:M7"/>
    <mergeCell ref="L13:M13"/>
    <mergeCell ref="B1:M1"/>
    <mergeCell ref="B2:M2"/>
    <mergeCell ref="B3:M3"/>
    <mergeCell ref="B4:M4"/>
    <mergeCell ref="L8:M8"/>
    <mergeCell ref="L9:M9"/>
    <mergeCell ref="L10:M10"/>
    <mergeCell ref="L11:M11"/>
    <mergeCell ref="L12:M12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orientation="portrait" cellComments="asDisplayed" r:id="rId1"/>
  <headerFooter alignWithMargins="0"/>
  <rowBreaks count="1" manualBreakCount="1">
    <brk id="59" max="1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5" tint="0.39997558519241921"/>
  </sheetPr>
  <dimension ref="A1:AB282"/>
  <sheetViews>
    <sheetView showGridLines="0" view="pageBreakPreview" topLeftCell="A37" zoomScaleNormal="100" zoomScaleSheetLayoutView="100" workbookViewId="0">
      <selection activeCell="B4" sqref="B4:M4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4" width="6.625" style="1" customWidth="1"/>
    <col min="15" max="15" width="7.5" style="1" customWidth="1"/>
    <col min="16" max="17" width="2.125" style="1" customWidth="1"/>
    <col min="18" max="25" width="3.875" style="1" customWidth="1"/>
    <col min="26" max="26" width="6.5" style="1" customWidth="1"/>
    <col min="27" max="27" width="6.625" style="1" customWidth="1"/>
    <col min="28" max="28" width="7.5" style="1" customWidth="1"/>
    <col min="29" max="29" width="0.625" style="1" customWidth="1"/>
    <col min="30" max="16384" width="9" style="1"/>
  </cols>
  <sheetData>
    <row r="1" spans="1:28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ht="23.25" customHeight="1">
      <c r="A2" s="2"/>
      <c r="B2" s="381" t="s">
        <v>215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</row>
    <row r="3" spans="1:28" ht="21" customHeight="1">
      <c r="B3" s="382" t="s">
        <v>196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</row>
    <row r="4" spans="1:28" s="3" customFormat="1" ht="16.5" customHeight="1" thickBot="1">
      <c r="B4" s="4"/>
      <c r="AB4" s="5" t="s">
        <v>189</v>
      </c>
    </row>
    <row r="5" spans="1:28" s="6" customFormat="1" ht="14.25" customHeight="1" thickBot="1">
      <c r="B5" s="383" t="s">
        <v>2</v>
      </c>
      <c r="C5" s="384"/>
      <c r="D5" s="384"/>
      <c r="E5" s="384"/>
      <c r="F5" s="384"/>
      <c r="G5" s="384"/>
      <c r="H5" s="384"/>
      <c r="I5" s="385"/>
      <c r="J5" s="385"/>
      <c r="K5" s="385"/>
      <c r="L5" s="385"/>
      <c r="M5" s="385"/>
      <c r="N5" s="386" t="s">
        <v>3</v>
      </c>
      <c r="O5" s="387"/>
      <c r="P5" s="384" t="s">
        <v>2</v>
      </c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6" t="s">
        <v>3</v>
      </c>
      <c r="AB5" s="387"/>
    </row>
    <row r="6" spans="1:28" s="7" customFormat="1" ht="14.85" customHeight="1">
      <c r="B6" s="8" t="s">
        <v>4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390"/>
      <c r="O6" s="391"/>
      <c r="P6" s="12" t="s">
        <v>5</v>
      </c>
      <c r="Q6" s="12"/>
      <c r="R6" s="12"/>
      <c r="S6" s="12"/>
      <c r="T6" s="12"/>
      <c r="U6" s="12"/>
      <c r="V6" s="13"/>
      <c r="W6" s="14"/>
      <c r="X6" s="14"/>
      <c r="Y6" s="14"/>
      <c r="Z6" s="14"/>
      <c r="AA6" s="390"/>
      <c r="AB6" s="391"/>
    </row>
    <row r="7" spans="1:28" s="7" customFormat="1" ht="14.85" customHeight="1">
      <c r="B7" s="15"/>
      <c r="C7" s="10" t="s">
        <v>6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388">
        <f>N8+N36+N39</f>
        <v>54997860</v>
      </c>
      <c r="O7" s="389"/>
      <c r="P7" s="12"/>
      <c r="Q7" s="10" t="s">
        <v>7</v>
      </c>
      <c r="R7" s="10"/>
      <c r="S7" s="10"/>
      <c r="T7" s="10"/>
      <c r="U7" s="10"/>
      <c r="V7" s="9"/>
      <c r="W7" s="9"/>
      <c r="X7" s="9"/>
      <c r="Y7" s="9"/>
      <c r="Z7" s="9"/>
      <c r="AA7" s="388">
        <f>SUM(AA8:AA12)</f>
        <v>36032000</v>
      </c>
      <c r="AB7" s="389"/>
    </row>
    <row r="8" spans="1:28" s="7" customFormat="1" ht="14.85" customHeight="1">
      <c r="B8" s="15"/>
      <c r="C8" s="10"/>
      <c r="D8" s="10" t="s">
        <v>8</v>
      </c>
      <c r="E8" s="10"/>
      <c r="F8" s="10"/>
      <c r="G8" s="10"/>
      <c r="H8" s="10"/>
      <c r="I8" s="9"/>
      <c r="J8" s="9"/>
      <c r="K8" s="9"/>
      <c r="L8" s="9"/>
      <c r="M8" s="9"/>
      <c r="N8" s="388">
        <f>N9+N25+N34+N35</f>
        <v>14994505</v>
      </c>
      <c r="O8" s="389"/>
      <c r="P8" s="12"/>
      <c r="Q8" s="10"/>
      <c r="R8" s="10" t="s">
        <v>9</v>
      </c>
      <c r="S8" s="10"/>
      <c r="T8" s="10"/>
      <c r="U8" s="10"/>
      <c r="V8" s="9"/>
      <c r="W8" s="9"/>
      <c r="X8" s="9"/>
      <c r="Y8" s="9"/>
      <c r="Z8" s="9"/>
      <c r="AA8" s="388">
        <f>単体BS!AA8</f>
        <v>0</v>
      </c>
      <c r="AB8" s="389"/>
    </row>
    <row r="9" spans="1:28" s="7" customFormat="1" ht="14.85" customHeight="1">
      <c r="B9" s="15"/>
      <c r="C9" s="10"/>
      <c r="D9" s="10"/>
      <c r="E9" s="10" t="s">
        <v>10</v>
      </c>
      <c r="F9" s="10"/>
      <c r="G9" s="10"/>
      <c r="H9" s="10"/>
      <c r="I9" s="9"/>
      <c r="J9" s="9"/>
      <c r="K9" s="9"/>
      <c r="L9" s="9"/>
      <c r="M9" s="9"/>
      <c r="N9" s="388">
        <f>SUM(N10:N24)</f>
        <v>14346497</v>
      </c>
      <c r="O9" s="389"/>
      <c r="P9" s="12"/>
      <c r="Q9" s="10"/>
      <c r="R9" s="16" t="s">
        <v>11</v>
      </c>
      <c r="S9" s="10"/>
      <c r="T9" s="10"/>
      <c r="U9" s="10"/>
      <c r="V9" s="9"/>
      <c r="W9" s="9"/>
      <c r="X9" s="9"/>
      <c r="Y9" s="9"/>
      <c r="Z9" s="9"/>
      <c r="AA9" s="388">
        <f>単体BS!AA9</f>
        <v>0</v>
      </c>
      <c r="AB9" s="389"/>
    </row>
    <row r="10" spans="1:28" s="7" customFormat="1" ht="14.85" customHeight="1">
      <c r="B10" s="15"/>
      <c r="C10" s="10"/>
      <c r="D10" s="10"/>
      <c r="E10" s="10"/>
      <c r="F10" s="10" t="s">
        <v>12</v>
      </c>
      <c r="G10" s="10"/>
      <c r="H10" s="10"/>
      <c r="I10" s="9"/>
      <c r="J10" s="9"/>
      <c r="K10" s="9"/>
      <c r="L10" s="9"/>
      <c r="M10" s="9"/>
      <c r="N10" s="388">
        <f>単体BS!N10</f>
        <v>0</v>
      </c>
      <c r="O10" s="389"/>
      <c r="P10" s="12"/>
      <c r="Q10" s="10"/>
      <c r="R10" s="10" t="s">
        <v>13</v>
      </c>
      <c r="S10" s="10"/>
      <c r="T10" s="10"/>
      <c r="U10" s="10"/>
      <c r="V10" s="9"/>
      <c r="W10" s="9"/>
      <c r="X10" s="9"/>
      <c r="Y10" s="9"/>
      <c r="Z10" s="9"/>
      <c r="AA10" s="388">
        <f>連結上の調整!C6</f>
        <v>36032000</v>
      </c>
      <c r="AB10" s="389"/>
    </row>
    <row r="11" spans="1:28" s="7" customFormat="1" ht="14.85" customHeight="1">
      <c r="B11" s="15"/>
      <c r="C11" s="10"/>
      <c r="D11" s="10"/>
      <c r="E11" s="10"/>
      <c r="F11" s="10" t="s">
        <v>14</v>
      </c>
      <c r="G11" s="10"/>
      <c r="H11" s="10"/>
      <c r="I11" s="9"/>
      <c r="J11" s="9"/>
      <c r="K11" s="9"/>
      <c r="L11" s="9"/>
      <c r="M11" s="9"/>
      <c r="N11" s="388">
        <f>単体BS!N11</f>
        <v>0</v>
      </c>
      <c r="O11" s="389"/>
      <c r="P11" s="12"/>
      <c r="Q11" s="10"/>
      <c r="R11" s="10" t="s">
        <v>15</v>
      </c>
      <c r="S11" s="10"/>
      <c r="T11" s="10"/>
      <c r="U11" s="10"/>
      <c r="V11" s="9"/>
      <c r="W11" s="9"/>
      <c r="X11" s="9"/>
      <c r="Y11" s="9"/>
      <c r="Z11" s="9"/>
      <c r="AA11" s="388">
        <f>単体BS!AA11</f>
        <v>0</v>
      </c>
      <c r="AB11" s="389"/>
    </row>
    <row r="12" spans="1:28" s="7" customFormat="1" ht="14.85" customHeight="1">
      <c r="B12" s="15"/>
      <c r="C12" s="10"/>
      <c r="D12" s="10"/>
      <c r="E12" s="10"/>
      <c r="F12" s="10" t="s">
        <v>16</v>
      </c>
      <c r="G12" s="10"/>
      <c r="H12" s="10"/>
      <c r="I12" s="9"/>
      <c r="J12" s="9"/>
      <c r="K12" s="9"/>
      <c r="L12" s="9"/>
      <c r="M12" s="9"/>
      <c r="N12" s="388">
        <f>単体BS!N12</f>
        <v>212901250</v>
      </c>
      <c r="O12" s="389"/>
      <c r="P12" s="12"/>
      <c r="Q12" s="12"/>
      <c r="R12" s="10" t="s">
        <v>17</v>
      </c>
      <c r="S12" s="10"/>
      <c r="T12" s="10"/>
      <c r="U12" s="10"/>
      <c r="V12" s="9"/>
      <c r="W12" s="9"/>
      <c r="X12" s="9"/>
      <c r="Y12" s="9"/>
      <c r="Z12" s="9"/>
      <c r="AA12" s="388">
        <f>単体BS!AA12</f>
        <v>0</v>
      </c>
      <c r="AB12" s="389"/>
    </row>
    <row r="13" spans="1:28" s="7" customFormat="1" ht="14.85" customHeight="1">
      <c r="B13" s="15"/>
      <c r="C13" s="10"/>
      <c r="D13" s="10"/>
      <c r="E13" s="10"/>
      <c r="F13" s="10" t="s">
        <v>18</v>
      </c>
      <c r="G13" s="10"/>
      <c r="H13" s="10"/>
      <c r="I13" s="9"/>
      <c r="J13" s="9"/>
      <c r="K13" s="9"/>
      <c r="L13" s="9"/>
      <c r="M13" s="9"/>
      <c r="N13" s="388">
        <f>単体BS!N13</f>
        <v>-198554753</v>
      </c>
      <c r="O13" s="389"/>
      <c r="P13" s="12"/>
      <c r="Q13" s="10" t="s">
        <v>168</v>
      </c>
      <c r="R13" s="10"/>
      <c r="S13" s="10"/>
      <c r="T13" s="10"/>
      <c r="U13" s="10"/>
      <c r="V13" s="9"/>
      <c r="W13" s="9"/>
      <c r="X13" s="9"/>
      <c r="Y13" s="9"/>
      <c r="Z13" s="9"/>
      <c r="AA13" s="388">
        <f>SUM(AA14:AA21)</f>
        <v>1961919.6240000001</v>
      </c>
      <c r="AB13" s="389"/>
    </row>
    <row r="14" spans="1:28" s="7" customFormat="1" ht="14.85" customHeight="1">
      <c r="B14" s="15"/>
      <c r="C14" s="10"/>
      <c r="D14" s="10"/>
      <c r="E14" s="10"/>
      <c r="F14" s="10" t="s">
        <v>19</v>
      </c>
      <c r="G14" s="10"/>
      <c r="H14" s="10"/>
      <c r="I14" s="9"/>
      <c r="J14" s="9"/>
      <c r="K14" s="9"/>
      <c r="L14" s="9"/>
      <c r="M14" s="9"/>
      <c r="N14" s="388">
        <f>単体BS!N14</f>
        <v>0</v>
      </c>
      <c r="O14" s="389"/>
      <c r="P14" s="12"/>
      <c r="Q14" s="12"/>
      <c r="R14" s="16" t="s">
        <v>20</v>
      </c>
      <c r="S14" s="10"/>
      <c r="T14" s="10"/>
      <c r="U14" s="10"/>
      <c r="V14" s="9"/>
      <c r="W14" s="9"/>
      <c r="X14" s="9"/>
      <c r="Y14" s="9"/>
      <c r="Z14" s="9"/>
      <c r="AA14" s="388">
        <f>単体BS!AA14</f>
        <v>0</v>
      </c>
      <c r="AB14" s="389"/>
    </row>
    <row r="15" spans="1:28" s="7" customFormat="1" ht="14.85" customHeight="1">
      <c r="B15" s="15"/>
      <c r="C15" s="10"/>
      <c r="D15" s="10"/>
      <c r="E15" s="10"/>
      <c r="F15" s="10" t="s">
        <v>21</v>
      </c>
      <c r="G15" s="10"/>
      <c r="H15" s="10"/>
      <c r="I15" s="9"/>
      <c r="J15" s="9"/>
      <c r="K15" s="9"/>
      <c r="L15" s="9"/>
      <c r="M15" s="9"/>
      <c r="N15" s="388">
        <f>単体BS!N15</f>
        <v>0</v>
      </c>
      <c r="O15" s="389"/>
      <c r="P15" s="12"/>
      <c r="Q15" s="12"/>
      <c r="R15" s="16" t="s">
        <v>22</v>
      </c>
      <c r="S15" s="16"/>
      <c r="T15" s="16"/>
      <c r="U15" s="16"/>
      <c r="V15" s="17"/>
      <c r="W15" s="17"/>
      <c r="X15" s="17"/>
      <c r="Y15" s="17"/>
      <c r="Z15" s="17"/>
      <c r="AA15" s="388">
        <f>単体BS!AA15</f>
        <v>0</v>
      </c>
      <c r="AB15" s="389"/>
    </row>
    <row r="16" spans="1:28" s="7" customFormat="1" ht="14.85" customHeight="1">
      <c r="B16" s="15"/>
      <c r="C16" s="10"/>
      <c r="D16" s="10"/>
      <c r="E16" s="10"/>
      <c r="F16" s="10" t="s">
        <v>169</v>
      </c>
      <c r="G16" s="18"/>
      <c r="H16" s="18"/>
      <c r="I16" s="19"/>
      <c r="J16" s="19"/>
      <c r="K16" s="19"/>
      <c r="L16" s="19"/>
      <c r="M16" s="19"/>
      <c r="N16" s="388">
        <f>単体BS!N16</f>
        <v>0</v>
      </c>
      <c r="O16" s="389"/>
      <c r="P16" s="12"/>
      <c r="Q16" s="12"/>
      <c r="R16" s="16" t="s">
        <v>23</v>
      </c>
      <c r="S16" s="16"/>
      <c r="T16" s="16"/>
      <c r="U16" s="16"/>
      <c r="V16" s="17"/>
      <c r="W16" s="17"/>
      <c r="X16" s="17"/>
      <c r="Y16" s="17"/>
      <c r="Z16" s="17"/>
      <c r="AA16" s="388">
        <f>単体BS!AA16</f>
        <v>0</v>
      </c>
      <c r="AB16" s="389"/>
    </row>
    <row r="17" spans="2:28" s="7" customFormat="1" ht="14.85" customHeight="1">
      <c r="B17" s="15"/>
      <c r="C17" s="10"/>
      <c r="D17" s="10"/>
      <c r="E17" s="10"/>
      <c r="F17" s="10" t="s">
        <v>170</v>
      </c>
      <c r="G17" s="18"/>
      <c r="H17" s="18"/>
      <c r="I17" s="19"/>
      <c r="J17" s="19"/>
      <c r="K17" s="19"/>
      <c r="L17" s="19"/>
      <c r="M17" s="19"/>
      <c r="N17" s="388">
        <f>単体BS!N17</f>
        <v>0</v>
      </c>
      <c r="O17" s="389"/>
      <c r="P17" s="20"/>
      <c r="Q17" s="12"/>
      <c r="R17" s="16" t="s">
        <v>24</v>
      </c>
      <c r="S17" s="16"/>
      <c r="T17" s="16"/>
      <c r="U17" s="16"/>
      <c r="V17" s="17"/>
      <c r="W17" s="17"/>
      <c r="X17" s="17"/>
      <c r="Y17" s="17"/>
      <c r="Z17" s="17"/>
      <c r="AA17" s="388">
        <f>単体BS!AA17</f>
        <v>0</v>
      </c>
      <c r="AB17" s="389"/>
    </row>
    <row r="18" spans="2:28" s="7" customFormat="1" ht="14.85" customHeight="1">
      <c r="B18" s="15"/>
      <c r="C18" s="10"/>
      <c r="D18" s="10"/>
      <c r="E18" s="10"/>
      <c r="F18" s="10" t="s">
        <v>25</v>
      </c>
      <c r="G18" s="18"/>
      <c r="H18" s="18"/>
      <c r="I18" s="19"/>
      <c r="J18" s="19"/>
      <c r="K18" s="19"/>
      <c r="L18" s="19"/>
      <c r="M18" s="19"/>
      <c r="N18" s="388">
        <f>単体BS!N18</f>
        <v>0</v>
      </c>
      <c r="O18" s="389"/>
      <c r="P18" s="20"/>
      <c r="Q18" s="12"/>
      <c r="R18" s="16" t="s">
        <v>26</v>
      </c>
      <c r="S18" s="16"/>
      <c r="T18" s="16"/>
      <c r="U18" s="16"/>
      <c r="V18" s="17"/>
      <c r="W18" s="17"/>
      <c r="X18" s="17"/>
      <c r="Y18" s="17"/>
      <c r="Z18" s="17"/>
      <c r="AA18" s="388">
        <f>単体BS!AA18</f>
        <v>0</v>
      </c>
      <c r="AB18" s="389"/>
    </row>
    <row r="19" spans="2:28" s="7" customFormat="1" ht="14.85" customHeight="1">
      <c r="B19" s="15"/>
      <c r="C19" s="10"/>
      <c r="D19" s="10"/>
      <c r="E19" s="10"/>
      <c r="F19" s="10" t="s">
        <v>171</v>
      </c>
      <c r="G19" s="18"/>
      <c r="H19" s="18"/>
      <c r="I19" s="19"/>
      <c r="J19" s="19"/>
      <c r="K19" s="19"/>
      <c r="L19" s="19"/>
      <c r="M19" s="19"/>
      <c r="N19" s="388">
        <f>単体BS!N19</f>
        <v>0</v>
      </c>
      <c r="O19" s="389"/>
      <c r="P19" s="12"/>
      <c r="Q19" s="12"/>
      <c r="R19" s="10" t="s">
        <v>27</v>
      </c>
      <c r="S19" s="10"/>
      <c r="T19" s="10"/>
      <c r="U19" s="10"/>
      <c r="V19" s="9"/>
      <c r="W19" s="9"/>
      <c r="X19" s="9"/>
      <c r="Y19" s="9"/>
      <c r="Z19" s="9"/>
      <c r="AA19" s="388">
        <f>単体BS!AA19+退手BS按分用!AG21</f>
        <v>1961919.6240000001</v>
      </c>
      <c r="AB19" s="389"/>
    </row>
    <row r="20" spans="2:28" s="7" customFormat="1" ht="14.85" customHeight="1">
      <c r="B20" s="15"/>
      <c r="C20" s="10"/>
      <c r="D20" s="10"/>
      <c r="E20" s="10"/>
      <c r="F20" s="10" t="s">
        <v>28</v>
      </c>
      <c r="G20" s="18"/>
      <c r="H20" s="18"/>
      <c r="I20" s="19"/>
      <c r="J20" s="19"/>
      <c r="K20" s="19"/>
      <c r="L20" s="19"/>
      <c r="M20" s="19"/>
      <c r="N20" s="388">
        <f>単体BS!N20</f>
        <v>0</v>
      </c>
      <c r="O20" s="389"/>
      <c r="P20" s="12"/>
      <c r="Q20" s="12"/>
      <c r="R20" s="21" t="s">
        <v>172</v>
      </c>
      <c r="S20" s="12"/>
      <c r="T20" s="12"/>
      <c r="U20" s="12"/>
      <c r="V20" s="14"/>
      <c r="W20" s="14"/>
      <c r="X20" s="14"/>
      <c r="Y20" s="14"/>
      <c r="Z20" s="14"/>
      <c r="AA20" s="388">
        <f>単体BS!AA20</f>
        <v>0</v>
      </c>
      <c r="AB20" s="389"/>
    </row>
    <row r="21" spans="2:28" s="7" customFormat="1" ht="14.85" customHeight="1">
      <c r="B21" s="15"/>
      <c r="C21" s="10"/>
      <c r="D21" s="10"/>
      <c r="E21" s="10"/>
      <c r="F21" s="10" t="s">
        <v>29</v>
      </c>
      <c r="G21" s="18"/>
      <c r="H21" s="18"/>
      <c r="I21" s="19"/>
      <c r="J21" s="19"/>
      <c r="K21" s="19"/>
      <c r="L21" s="19"/>
      <c r="M21" s="19"/>
      <c r="N21" s="388">
        <f>単体BS!N21</f>
        <v>0</v>
      </c>
      <c r="O21" s="389"/>
      <c r="P21" s="12"/>
      <c r="Q21" s="12"/>
      <c r="R21" s="12" t="s">
        <v>17</v>
      </c>
      <c r="S21" s="12"/>
      <c r="T21" s="12"/>
      <c r="U21" s="12"/>
      <c r="V21" s="14"/>
      <c r="W21" s="14"/>
      <c r="X21" s="14"/>
      <c r="Y21" s="14"/>
      <c r="Z21" s="14"/>
      <c r="AA21" s="388">
        <f>単体BS!AA21</f>
        <v>0</v>
      </c>
      <c r="AB21" s="389"/>
    </row>
    <row r="22" spans="2:28" s="7" customFormat="1" ht="14.85" customHeight="1">
      <c r="B22" s="15"/>
      <c r="C22" s="10"/>
      <c r="D22" s="10"/>
      <c r="E22" s="10"/>
      <c r="F22" s="10" t="s">
        <v>173</v>
      </c>
      <c r="G22" s="10"/>
      <c r="H22" s="10"/>
      <c r="I22" s="9"/>
      <c r="J22" s="9"/>
      <c r="K22" s="9"/>
      <c r="L22" s="9"/>
      <c r="M22" s="9"/>
      <c r="N22" s="388">
        <f>単体BS!N22</f>
        <v>0</v>
      </c>
      <c r="O22" s="389"/>
      <c r="P22" s="392" t="s">
        <v>30</v>
      </c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4">
        <f>AA7+AA13</f>
        <v>37993919.623999998</v>
      </c>
      <c r="AB22" s="395"/>
    </row>
    <row r="23" spans="2:28" s="7" customFormat="1" ht="14.85" customHeight="1">
      <c r="B23" s="15"/>
      <c r="C23" s="10"/>
      <c r="D23" s="10"/>
      <c r="E23" s="10"/>
      <c r="F23" s="10" t="s">
        <v>31</v>
      </c>
      <c r="G23" s="10"/>
      <c r="H23" s="10"/>
      <c r="I23" s="9"/>
      <c r="J23" s="9"/>
      <c r="K23" s="9"/>
      <c r="L23" s="9"/>
      <c r="M23" s="9"/>
      <c r="N23" s="388">
        <f>単体BS!N23</f>
        <v>0</v>
      </c>
      <c r="O23" s="389"/>
      <c r="P23" s="12" t="s">
        <v>32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96"/>
      <c r="AB23" s="397"/>
    </row>
    <row r="24" spans="2:28" s="7" customFormat="1" ht="14.85" customHeight="1">
      <c r="B24" s="15"/>
      <c r="C24" s="10"/>
      <c r="D24" s="10"/>
      <c r="E24" s="10"/>
      <c r="F24" s="10" t="s">
        <v>33</v>
      </c>
      <c r="G24" s="10"/>
      <c r="H24" s="10"/>
      <c r="I24" s="9"/>
      <c r="J24" s="9"/>
      <c r="K24" s="9"/>
      <c r="L24" s="9"/>
      <c r="M24" s="9"/>
      <c r="N24" s="388">
        <f>単体BS!N24</f>
        <v>0</v>
      </c>
      <c r="O24" s="389"/>
      <c r="P24" s="12"/>
      <c r="Q24" s="16" t="s">
        <v>34</v>
      </c>
      <c r="R24" s="23"/>
      <c r="S24" s="23"/>
      <c r="T24" s="23"/>
      <c r="U24" s="23"/>
      <c r="V24" s="24"/>
      <c r="W24" s="24"/>
      <c r="X24" s="24"/>
      <c r="Y24" s="24"/>
      <c r="Z24" s="24"/>
      <c r="AA24" s="388">
        <f>N7+N55+N56</f>
        <v>54997860</v>
      </c>
      <c r="AB24" s="389"/>
    </row>
    <row r="25" spans="2:28" s="7" customFormat="1" ht="14.85" customHeight="1">
      <c r="B25" s="15"/>
      <c r="C25" s="10"/>
      <c r="D25" s="10"/>
      <c r="E25" s="10" t="s">
        <v>35</v>
      </c>
      <c r="F25" s="10"/>
      <c r="G25" s="10"/>
      <c r="H25" s="10"/>
      <c r="I25" s="9"/>
      <c r="J25" s="9"/>
      <c r="K25" s="9"/>
      <c r="L25" s="9"/>
      <c r="M25" s="9"/>
      <c r="N25" s="388">
        <f>SUM(N26:N33)</f>
        <v>0</v>
      </c>
      <c r="O25" s="389"/>
      <c r="P25" s="12"/>
      <c r="Q25" s="14" t="s">
        <v>36</v>
      </c>
      <c r="R25" s="23"/>
      <c r="S25" s="23"/>
      <c r="T25" s="23"/>
      <c r="U25" s="23"/>
      <c r="V25" s="24"/>
      <c r="W25" s="24"/>
      <c r="X25" s="24"/>
      <c r="Y25" s="24"/>
      <c r="Z25" s="24"/>
      <c r="AA25" s="388">
        <f>AA61-AA24</f>
        <v>-37362707.047499999</v>
      </c>
      <c r="AB25" s="389"/>
    </row>
    <row r="26" spans="2:28" s="7" customFormat="1" ht="14.85" customHeight="1">
      <c r="B26" s="15"/>
      <c r="C26" s="10"/>
      <c r="D26" s="10"/>
      <c r="E26" s="10"/>
      <c r="F26" s="10" t="s">
        <v>37</v>
      </c>
      <c r="G26" s="10"/>
      <c r="H26" s="10"/>
      <c r="I26" s="9"/>
      <c r="J26" s="9"/>
      <c r="K26" s="9"/>
      <c r="L26" s="9"/>
      <c r="M26" s="9"/>
      <c r="N26" s="388">
        <v>0</v>
      </c>
      <c r="O26" s="389"/>
      <c r="P26" s="213"/>
      <c r="Q26" s="14"/>
      <c r="R26" s="14"/>
      <c r="S26" s="14"/>
      <c r="T26" s="14"/>
      <c r="U26" s="14"/>
      <c r="V26" s="14"/>
      <c r="W26" s="14"/>
      <c r="X26" s="14"/>
      <c r="Y26" s="14"/>
      <c r="Z26" s="214"/>
      <c r="AA26" s="388"/>
      <c r="AB26" s="389"/>
    </row>
    <row r="27" spans="2:28" s="7" customFormat="1" ht="14.85" customHeight="1">
      <c r="B27" s="15"/>
      <c r="C27" s="10"/>
      <c r="D27" s="10"/>
      <c r="E27" s="10"/>
      <c r="F27" s="10" t="s">
        <v>16</v>
      </c>
      <c r="G27" s="10"/>
      <c r="H27" s="10"/>
      <c r="I27" s="9"/>
      <c r="J27" s="9"/>
      <c r="K27" s="9"/>
      <c r="L27" s="9"/>
      <c r="M27" s="9"/>
      <c r="N27" s="388">
        <v>0</v>
      </c>
      <c r="O27" s="389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88"/>
      <c r="AB27" s="389"/>
    </row>
    <row r="28" spans="2:28" s="7" customFormat="1" ht="14.85" customHeight="1">
      <c r="B28" s="15"/>
      <c r="C28" s="10"/>
      <c r="D28" s="10"/>
      <c r="E28" s="10"/>
      <c r="F28" s="10" t="s">
        <v>18</v>
      </c>
      <c r="G28" s="10"/>
      <c r="H28" s="10"/>
      <c r="I28" s="9"/>
      <c r="J28" s="9"/>
      <c r="K28" s="9"/>
      <c r="L28" s="9"/>
      <c r="M28" s="9"/>
      <c r="N28" s="388">
        <v>0</v>
      </c>
      <c r="O28" s="389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88"/>
      <c r="AB28" s="389"/>
    </row>
    <row r="29" spans="2:28" s="7" customFormat="1" ht="14.85" customHeight="1">
      <c r="B29" s="15"/>
      <c r="C29" s="10"/>
      <c r="D29" s="10"/>
      <c r="E29" s="10"/>
      <c r="F29" s="10" t="s">
        <v>38</v>
      </c>
      <c r="G29" s="10"/>
      <c r="H29" s="10"/>
      <c r="I29" s="9"/>
      <c r="J29" s="9"/>
      <c r="K29" s="9"/>
      <c r="L29" s="9"/>
      <c r="M29" s="9"/>
      <c r="N29" s="388">
        <v>0</v>
      </c>
      <c r="O29" s="389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88"/>
      <c r="AB29" s="389"/>
    </row>
    <row r="30" spans="2:28" s="7" customFormat="1" ht="14.85" customHeight="1">
      <c r="B30" s="15"/>
      <c r="C30" s="10"/>
      <c r="D30" s="10"/>
      <c r="E30" s="10"/>
      <c r="F30" s="10" t="s">
        <v>21</v>
      </c>
      <c r="G30" s="10"/>
      <c r="H30" s="10"/>
      <c r="I30" s="9"/>
      <c r="J30" s="9"/>
      <c r="K30" s="9"/>
      <c r="L30" s="9"/>
      <c r="M30" s="9"/>
      <c r="N30" s="388">
        <v>0</v>
      </c>
      <c r="O30" s="389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388"/>
      <c r="AB30" s="389"/>
    </row>
    <row r="31" spans="2:28" s="7" customFormat="1" ht="14.85" customHeight="1">
      <c r="B31" s="15"/>
      <c r="C31" s="10"/>
      <c r="D31" s="10"/>
      <c r="E31" s="10"/>
      <c r="F31" s="10" t="s">
        <v>39</v>
      </c>
      <c r="G31" s="10"/>
      <c r="H31" s="10"/>
      <c r="I31" s="9"/>
      <c r="J31" s="9"/>
      <c r="K31" s="9"/>
      <c r="L31" s="9"/>
      <c r="M31" s="9"/>
      <c r="N31" s="388">
        <v>0</v>
      </c>
      <c r="O31" s="38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88"/>
      <c r="AB31" s="389"/>
    </row>
    <row r="32" spans="2:28" s="7" customFormat="1" ht="14.85" customHeight="1">
      <c r="B32" s="15"/>
      <c r="C32" s="10"/>
      <c r="D32" s="10"/>
      <c r="E32" s="10"/>
      <c r="F32" s="10" t="s">
        <v>31</v>
      </c>
      <c r="G32" s="10"/>
      <c r="H32" s="10"/>
      <c r="I32" s="9"/>
      <c r="J32" s="9"/>
      <c r="K32" s="9"/>
      <c r="L32" s="9"/>
      <c r="M32" s="9"/>
      <c r="N32" s="388">
        <v>0</v>
      </c>
      <c r="O32" s="38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88"/>
      <c r="AB32" s="389"/>
    </row>
    <row r="33" spans="2:28" s="7" customFormat="1" ht="14.85" customHeight="1">
      <c r="B33" s="15"/>
      <c r="C33" s="10"/>
      <c r="D33" s="10"/>
      <c r="E33" s="10"/>
      <c r="F33" s="10" t="s">
        <v>33</v>
      </c>
      <c r="G33" s="10"/>
      <c r="H33" s="10"/>
      <c r="I33" s="9"/>
      <c r="J33" s="9"/>
      <c r="K33" s="9"/>
      <c r="L33" s="9"/>
      <c r="M33" s="9"/>
      <c r="N33" s="388">
        <v>0</v>
      </c>
      <c r="O33" s="38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88"/>
      <c r="AB33" s="389"/>
    </row>
    <row r="34" spans="2:28" s="7" customFormat="1" ht="14.85" customHeight="1">
      <c r="B34" s="15"/>
      <c r="C34" s="10"/>
      <c r="D34" s="10"/>
      <c r="E34" s="10" t="s">
        <v>40</v>
      </c>
      <c r="F34" s="26"/>
      <c r="G34" s="26"/>
      <c r="H34" s="26"/>
      <c r="I34" s="27"/>
      <c r="J34" s="27"/>
      <c r="K34" s="27"/>
      <c r="L34" s="27"/>
      <c r="M34" s="27"/>
      <c r="N34" s="388">
        <f>単体BS!N34</f>
        <v>25353000</v>
      </c>
      <c r="O34" s="389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388"/>
      <c r="AB34" s="389"/>
    </row>
    <row r="35" spans="2:28" s="7" customFormat="1" ht="14.85" customHeight="1">
      <c r="B35" s="15"/>
      <c r="C35" s="10"/>
      <c r="D35" s="10"/>
      <c r="E35" s="10" t="s">
        <v>41</v>
      </c>
      <c r="F35" s="26"/>
      <c r="G35" s="26"/>
      <c r="H35" s="26"/>
      <c r="I35" s="27"/>
      <c r="J35" s="27"/>
      <c r="K35" s="27"/>
      <c r="L35" s="27"/>
      <c r="M35" s="27"/>
      <c r="N35" s="388">
        <f>単体BS!N35</f>
        <v>-24704992</v>
      </c>
      <c r="O35" s="389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88"/>
      <c r="AB35" s="389"/>
    </row>
    <row r="36" spans="2:28" s="7" customFormat="1" ht="14.85" customHeight="1">
      <c r="B36" s="15"/>
      <c r="C36" s="10"/>
      <c r="D36" s="10" t="s">
        <v>42</v>
      </c>
      <c r="E36" s="10"/>
      <c r="F36" s="26"/>
      <c r="G36" s="26"/>
      <c r="H36" s="26"/>
      <c r="I36" s="27"/>
      <c r="J36" s="27"/>
      <c r="K36" s="27"/>
      <c r="L36" s="27"/>
      <c r="M36" s="27"/>
      <c r="N36" s="388">
        <f>N37+N38</f>
        <v>0</v>
      </c>
      <c r="O36" s="389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88"/>
      <c r="AB36" s="389"/>
    </row>
    <row r="37" spans="2:28" s="7" customFormat="1" ht="14.85" customHeight="1">
      <c r="B37" s="15"/>
      <c r="C37" s="10"/>
      <c r="D37" s="10"/>
      <c r="E37" s="10" t="s">
        <v>43</v>
      </c>
      <c r="F37" s="10"/>
      <c r="G37" s="10"/>
      <c r="H37" s="10"/>
      <c r="I37" s="9"/>
      <c r="J37" s="9"/>
      <c r="K37" s="9"/>
      <c r="L37" s="9"/>
      <c r="M37" s="9"/>
      <c r="N37" s="388">
        <v>0</v>
      </c>
      <c r="O37" s="389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88"/>
      <c r="AB37" s="389"/>
    </row>
    <row r="38" spans="2:28" s="7" customFormat="1" ht="14.85" customHeight="1">
      <c r="B38" s="15"/>
      <c r="C38" s="10"/>
      <c r="D38" s="10"/>
      <c r="E38" s="10" t="s">
        <v>174</v>
      </c>
      <c r="F38" s="10"/>
      <c r="G38" s="10"/>
      <c r="H38" s="10"/>
      <c r="I38" s="9"/>
      <c r="J38" s="9"/>
      <c r="K38" s="9"/>
      <c r="L38" s="9"/>
      <c r="M38" s="9"/>
      <c r="N38" s="388">
        <v>0</v>
      </c>
      <c r="O38" s="389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88"/>
      <c r="AB38" s="389"/>
    </row>
    <row r="39" spans="2:28" s="7" customFormat="1" ht="14.85" customHeight="1">
      <c r="B39" s="15"/>
      <c r="C39" s="10"/>
      <c r="D39" s="10" t="s">
        <v>44</v>
      </c>
      <c r="E39" s="10"/>
      <c r="F39" s="10"/>
      <c r="G39" s="10"/>
      <c r="H39" s="10"/>
      <c r="I39" s="10"/>
      <c r="J39" s="9"/>
      <c r="K39" s="9"/>
      <c r="L39" s="9"/>
      <c r="M39" s="9"/>
      <c r="N39" s="388">
        <f>N40+N44+N45+N46+N47+N50+N51</f>
        <v>40003355</v>
      </c>
      <c r="O39" s="38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88"/>
      <c r="AB39" s="389"/>
    </row>
    <row r="40" spans="2:28" s="7" customFormat="1" ht="14.85" customHeight="1">
      <c r="B40" s="15"/>
      <c r="C40" s="10"/>
      <c r="D40" s="10"/>
      <c r="E40" s="10" t="s">
        <v>45</v>
      </c>
      <c r="F40" s="10"/>
      <c r="G40" s="10"/>
      <c r="H40" s="10"/>
      <c r="I40" s="10"/>
      <c r="J40" s="9"/>
      <c r="K40" s="9"/>
      <c r="L40" s="9"/>
      <c r="M40" s="9"/>
      <c r="N40" s="388">
        <f>SUM(N41:N43)</f>
        <v>0</v>
      </c>
      <c r="O40" s="389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88"/>
      <c r="AB40" s="389"/>
    </row>
    <row r="41" spans="2:28" s="7" customFormat="1" ht="14.85" customHeight="1">
      <c r="B41" s="15"/>
      <c r="C41" s="10"/>
      <c r="D41" s="10"/>
      <c r="E41" s="10"/>
      <c r="F41" s="16" t="s">
        <v>46</v>
      </c>
      <c r="G41" s="10"/>
      <c r="H41" s="10"/>
      <c r="I41" s="10"/>
      <c r="J41" s="9"/>
      <c r="K41" s="9"/>
      <c r="L41" s="9"/>
      <c r="M41" s="9"/>
      <c r="N41" s="388">
        <v>0</v>
      </c>
      <c r="O41" s="389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88"/>
      <c r="AB41" s="389"/>
    </row>
    <row r="42" spans="2:28" s="7" customFormat="1" ht="14.85" customHeight="1">
      <c r="B42" s="15"/>
      <c r="C42" s="10"/>
      <c r="D42" s="10"/>
      <c r="E42" s="10"/>
      <c r="F42" s="16" t="s">
        <v>47</v>
      </c>
      <c r="G42" s="10"/>
      <c r="H42" s="10"/>
      <c r="I42" s="10"/>
      <c r="J42" s="9"/>
      <c r="K42" s="9"/>
      <c r="L42" s="9"/>
      <c r="M42" s="9"/>
      <c r="N42" s="388">
        <v>0</v>
      </c>
      <c r="O42" s="389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88"/>
      <c r="AB42" s="389"/>
    </row>
    <row r="43" spans="2:28" s="7" customFormat="1" ht="14.85" customHeight="1">
      <c r="B43" s="15"/>
      <c r="C43" s="10"/>
      <c r="D43" s="10"/>
      <c r="E43" s="10"/>
      <c r="F43" s="16" t="s">
        <v>17</v>
      </c>
      <c r="G43" s="10"/>
      <c r="H43" s="10"/>
      <c r="I43" s="10"/>
      <c r="J43" s="9"/>
      <c r="K43" s="9"/>
      <c r="L43" s="9"/>
      <c r="M43" s="9"/>
      <c r="N43" s="388">
        <v>0</v>
      </c>
      <c r="O43" s="389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90"/>
      <c r="AB43" s="291"/>
    </row>
    <row r="44" spans="2:28" s="7" customFormat="1" ht="14.85" customHeight="1">
      <c r="B44" s="15"/>
      <c r="C44" s="10"/>
      <c r="D44" s="10"/>
      <c r="E44" s="10" t="s">
        <v>175</v>
      </c>
      <c r="F44" s="10"/>
      <c r="G44" s="10"/>
      <c r="H44" s="10"/>
      <c r="I44" s="9"/>
      <c r="J44" s="9"/>
      <c r="K44" s="9"/>
      <c r="L44" s="9"/>
      <c r="M44" s="9"/>
      <c r="N44" s="388">
        <v>0</v>
      </c>
      <c r="O44" s="389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90"/>
      <c r="AB44" s="291"/>
    </row>
    <row r="45" spans="2:28" s="7" customFormat="1" ht="14.85" customHeight="1">
      <c r="B45" s="15"/>
      <c r="C45" s="10"/>
      <c r="D45" s="10"/>
      <c r="E45" s="10" t="s">
        <v>48</v>
      </c>
      <c r="F45" s="10"/>
      <c r="G45" s="10"/>
      <c r="H45" s="10"/>
      <c r="I45" s="9"/>
      <c r="J45" s="9"/>
      <c r="K45" s="9"/>
      <c r="L45" s="9"/>
      <c r="M45" s="9"/>
      <c r="N45" s="388">
        <v>0</v>
      </c>
      <c r="O45" s="389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90"/>
      <c r="AB45" s="291"/>
    </row>
    <row r="46" spans="2:28" s="7" customFormat="1" ht="14.85" customHeight="1">
      <c r="B46" s="15"/>
      <c r="C46" s="10"/>
      <c r="D46" s="10"/>
      <c r="E46" s="10" t="s">
        <v>49</v>
      </c>
      <c r="F46" s="10"/>
      <c r="G46" s="10"/>
      <c r="H46" s="10"/>
      <c r="I46" s="9"/>
      <c r="J46" s="9"/>
      <c r="K46" s="9"/>
      <c r="L46" s="9"/>
      <c r="M46" s="9"/>
      <c r="N46" s="388">
        <v>0</v>
      </c>
      <c r="O46" s="389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88"/>
      <c r="AB46" s="389"/>
    </row>
    <row r="47" spans="2:28" s="7" customFormat="1" ht="14.85" customHeight="1">
      <c r="B47" s="15"/>
      <c r="C47" s="10"/>
      <c r="D47" s="10"/>
      <c r="E47" s="10" t="s">
        <v>50</v>
      </c>
      <c r="F47" s="10"/>
      <c r="G47" s="10"/>
      <c r="H47" s="10"/>
      <c r="I47" s="9"/>
      <c r="J47" s="9"/>
      <c r="K47" s="9"/>
      <c r="L47" s="9"/>
      <c r="M47" s="9"/>
      <c r="N47" s="388">
        <f>N48+N49</f>
        <v>40003355</v>
      </c>
      <c r="O47" s="389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90"/>
      <c r="AB47" s="291"/>
    </row>
    <row r="48" spans="2:28" s="7" customFormat="1" ht="14.85" customHeight="1">
      <c r="B48" s="15"/>
      <c r="C48" s="10"/>
      <c r="D48" s="10"/>
      <c r="E48" s="10"/>
      <c r="F48" s="16" t="s">
        <v>51</v>
      </c>
      <c r="G48" s="10"/>
      <c r="H48" s="10"/>
      <c r="I48" s="9"/>
      <c r="J48" s="9"/>
      <c r="K48" s="9"/>
      <c r="L48" s="9"/>
      <c r="M48" s="9"/>
      <c r="N48" s="388">
        <v>0</v>
      </c>
      <c r="O48" s="38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388"/>
      <c r="AB48" s="389"/>
    </row>
    <row r="49" spans="2:28" s="7" customFormat="1" ht="14.85" customHeight="1">
      <c r="B49" s="15"/>
      <c r="C49" s="9"/>
      <c r="D49" s="10"/>
      <c r="E49" s="10"/>
      <c r="F49" s="10" t="s">
        <v>39</v>
      </c>
      <c r="G49" s="10"/>
      <c r="H49" s="10"/>
      <c r="I49" s="9"/>
      <c r="J49" s="9"/>
      <c r="K49" s="9"/>
      <c r="L49" s="9"/>
      <c r="M49" s="9"/>
      <c r="N49" s="388">
        <f>連結上の調整!B6+退手BS按分用!P51</f>
        <v>40003355</v>
      </c>
      <c r="O49" s="389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88"/>
      <c r="AB49" s="389"/>
    </row>
    <row r="50" spans="2:28" s="7" customFormat="1" ht="14.85" customHeight="1">
      <c r="B50" s="15"/>
      <c r="C50" s="9"/>
      <c r="D50" s="10"/>
      <c r="E50" s="10" t="s">
        <v>17</v>
      </c>
      <c r="F50" s="10"/>
      <c r="G50" s="10"/>
      <c r="H50" s="10"/>
      <c r="I50" s="9"/>
      <c r="J50" s="9"/>
      <c r="K50" s="9"/>
      <c r="L50" s="9"/>
      <c r="M50" s="9"/>
      <c r="N50" s="388">
        <v>0</v>
      </c>
      <c r="O50" s="38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388"/>
      <c r="AB50" s="389"/>
    </row>
    <row r="51" spans="2:28" s="7" customFormat="1" ht="14.85" customHeight="1">
      <c r="B51" s="15"/>
      <c r="C51" s="9"/>
      <c r="D51" s="10"/>
      <c r="E51" s="16" t="s">
        <v>52</v>
      </c>
      <c r="F51" s="10"/>
      <c r="G51" s="10"/>
      <c r="H51" s="10"/>
      <c r="I51" s="9"/>
      <c r="J51" s="9"/>
      <c r="K51" s="9"/>
      <c r="L51" s="9"/>
      <c r="M51" s="9"/>
      <c r="N51" s="388">
        <v>0</v>
      </c>
      <c r="O51" s="389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388"/>
      <c r="AB51" s="389"/>
    </row>
    <row r="52" spans="2:28" s="7" customFormat="1" ht="14.85" customHeight="1">
      <c r="B52" s="15"/>
      <c r="C52" s="9" t="s">
        <v>53</v>
      </c>
      <c r="D52" s="10"/>
      <c r="E52" s="11"/>
      <c r="F52" s="11"/>
      <c r="G52" s="11"/>
      <c r="H52" s="9"/>
      <c r="I52" s="9"/>
      <c r="J52" s="9"/>
      <c r="K52" s="9"/>
      <c r="L52" s="9"/>
      <c r="M52" s="9"/>
      <c r="N52" s="388">
        <f>N53+N54+N55+N56+N59+N60+N61</f>
        <v>631212.57649999997</v>
      </c>
      <c r="O52" s="38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388"/>
      <c r="AB52" s="389"/>
    </row>
    <row r="53" spans="2:28" s="7" customFormat="1" ht="14.85" customHeight="1">
      <c r="B53" s="15"/>
      <c r="C53" s="9"/>
      <c r="D53" s="10" t="s">
        <v>54</v>
      </c>
      <c r="E53" s="11"/>
      <c r="F53" s="11"/>
      <c r="G53" s="11"/>
      <c r="H53" s="9"/>
      <c r="I53" s="9"/>
      <c r="J53" s="9"/>
      <c r="K53" s="9"/>
      <c r="L53" s="9"/>
      <c r="M53" s="9"/>
      <c r="N53" s="388">
        <f>単体BS!N53+退手BS按分用!P55</f>
        <v>631212.57649999997</v>
      </c>
      <c r="O53" s="38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90"/>
      <c r="AB53" s="291"/>
    </row>
    <row r="54" spans="2:28" s="7" customFormat="1" ht="14.85" customHeight="1">
      <c r="B54" s="15"/>
      <c r="C54" s="9"/>
      <c r="D54" s="16" t="s">
        <v>55</v>
      </c>
      <c r="E54" s="10"/>
      <c r="F54" s="26"/>
      <c r="G54" s="23"/>
      <c r="H54" s="23"/>
      <c r="I54" s="24"/>
      <c r="J54" s="9"/>
      <c r="K54" s="9"/>
      <c r="L54" s="9"/>
      <c r="M54" s="9"/>
      <c r="N54" s="388">
        <v>0</v>
      </c>
      <c r="O54" s="38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388"/>
      <c r="AB54" s="389"/>
    </row>
    <row r="55" spans="2:28" s="7" customFormat="1" ht="14.85" customHeight="1">
      <c r="B55" s="15"/>
      <c r="C55" s="9"/>
      <c r="D55" s="10" t="s">
        <v>56</v>
      </c>
      <c r="E55" s="10"/>
      <c r="F55" s="10"/>
      <c r="G55" s="10"/>
      <c r="H55" s="10"/>
      <c r="I55" s="9"/>
      <c r="J55" s="9"/>
      <c r="K55" s="9"/>
      <c r="L55" s="9"/>
      <c r="M55" s="9"/>
      <c r="N55" s="388">
        <v>0</v>
      </c>
      <c r="O55" s="38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88"/>
      <c r="AB55" s="389"/>
    </row>
    <row r="56" spans="2:28" s="7" customFormat="1" ht="14.85" customHeight="1">
      <c r="B56" s="15"/>
      <c r="C56" s="10"/>
      <c r="D56" s="10" t="s">
        <v>50</v>
      </c>
      <c r="E56" s="10"/>
      <c r="F56" s="26"/>
      <c r="G56" s="23"/>
      <c r="H56" s="23"/>
      <c r="I56" s="24"/>
      <c r="J56" s="24"/>
      <c r="K56" s="24"/>
      <c r="L56" s="24"/>
      <c r="M56" s="24"/>
      <c r="N56" s="388">
        <f>N57+N58</f>
        <v>0</v>
      </c>
      <c r="O56" s="389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388"/>
      <c r="AB56" s="389"/>
    </row>
    <row r="57" spans="2:28" s="7" customFormat="1" ht="14.85" customHeight="1">
      <c r="B57" s="15"/>
      <c r="C57" s="10"/>
      <c r="D57" s="10"/>
      <c r="E57" s="10" t="s">
        <v>57</v>
      </c>
      <c r="F57" s="10"/>
      <c r="G57" s="10"/>
      <c r="H57" s="10"/>
      <c r="I57" s="9"/>
      <c r="J57" s="9"/>
      <c r="K57" s="9"/>
      <c r="L57" s="9"/>
      <c r="M57" s="9"/>
      <c r="N57" s="388">
        <f>単体BS!N57+退手BS按分用!P59</f>
        <v>0</v>
      </c>
      <c r="O57" s="389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388"/>
      <c r="AB57" s="389"/>
    </row>
    <row r="58" spans="2:28" s="7" customFormat="1" ht="14.85" customHeight="1">
      <c r="B58" s="15"/>
      <c r="C58" s="10"/>
      <c r="D58" s="10"/>
      <c r="E58" s="16" t="s">
        <v>51</v>
      </c>
      <c r="F58" s="10"/>
      <c r="G58" s="10"/>
      <c r="H58" s="10"/>
      <c r="I58" s="9"/>
      <c r="J58" s="9"/>
      <c r="K58" s="9"/>
      <c r="L58" s="9"/>
      <c r="M58" s="9"/>
      <c r="N58" s="388">
        <f>単体BS!N58+退手BS按分用!P60</f>
        <v>0</v>
      </c>
      <c r="O58" s="389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388"/>
      <c r="AB58" s="389"/>
    </row>
    <row r="59" spans="2:28" s="7" customFormat="1" ht="14.85" customHeight="1">
      <c r="B59" s="15"/>
      <c r="C59" s="10"/>
      <c r="D59" s="10" t="s">
        <v>58</v>
      </c>
      <c r="E59" s="10"/>
      <c r="F59" s="26"/>
      <c r="G59" s="23"/>
      <c r="H59" s="23"/>
      <c r="I59" s="24"/>
      <c r="J59" s="24"/>
      <c r="K59" s="24"/>
      <c r="L59" s="24"/>
      <c r="M59" s="24"/>
      <c r="N59" s="388">
        <v>0</v>
      </c>
      <c r="O59" s="389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388"/>
      <c r="AB59" s="389"/>
    </row>
    <row r="60" spans="2:28" s="7" customFormat="1" ht="14.85" customHeight="1">
      <c r="B60" s="15"/>
      <c r="C60" s="10"/>
      <c r="D60" s="10" t="s">
        <v>39</v>
      </c>
      <c r="E60" s="10"/>
      <c r="F60" s="10"/>
      <c r="G60" s="10"/>
      <c r="H60" s="10"/>
      <c r="I60" s="9"/>
      <c r="J60" s="9"/>
      <c r="K60" s="9"/>
      <c r="L60" s="9"/>
      <c r="M60" s="9"/>
      <c r="N60" s="388">
        <v>0</v>
      </c>
      <c r="O60" s="389"/>
      <c r="P60" s="411"/>
      <c r="Q60" s="412"/>
      <c r="R60" s="412"/>
      <c r="S60" s="412"/>
      <c r="T60" s="412"/>
      <c r="U60" s="412"/>
      <c r="V60" s="412"/>
      <c r="W60" s="412"/>
      <c r="X60" s="412"/>
      <c r="Y60" s="412"/>
      <c r="Z60" s="413"/>
      <c r="AA60" s="414"/>
      <c r="AB60" s="415"/>
    </row>
    <row r="61" spans="2:28" s="7" customFormat="1" ht="16.5" customHeight="1" thickBot="1">
      <c r="B61" s="15"/>
      <c r="C61" s="10"/>
      <c r="D61" s="16" t="s">
        <v>52</v>
      </c>
      <c r="E61" s="10"/>
      <c r="F61" s="10"/>
      <c r="G61" s="10"/>
      <c r="H61" s="10"/>
      <c r="I61" s="9"/>
      <c r="J61" s="9"/>
      <c r="K61" s="9"/>
      <c r="L61" s="9"/>
      <c r="M61" s="9"/>
      <c r="N61" s="398">
        <v>0</v>
      </c>
      <c r="O61" s="399"/>
      <c r="P61" s="400" t="s">
        <v>59</v>
      </c>
      <c r="Q61" s="401"/>
      <c r="R61" s="401"/>
      <c r="S61" s="401"/>
      <c r="T61" s="401"/>
      <c r="U61" s="401"/>
      <c r="V61" s="401"/>
      <c r="W61" s="401"/>
      <c r="X61" s="401"/>
      <c r="Y61" s="401"/>
      <c r="Z61" s="402"/>
      <c r="AA61" s="398">
        <f>N62-AA22</f>
        <v>17635152.952500001</v>
      </c>
      <c r="AB61" s="399"/>
    </row>
    <row r="62" spans="2:28" s="7" customFormat="1" ht="14.85" customHeight="1" thickBot="1">
      <c r="B62" s="403" t="s">
        <v>60</v>
      </c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5"/>
      <c r="N62" s="406">
        <f>N7+N52</f>
        <v>55629072.576499999</v>
      </c>
      <c r="O62" s="407"/>
      <c r="P62" s="408" t="s">
        <v>61</v>
      </c>
      <c r="Q62" s="409"/>
      <c r="R62" s="409"/>
      <c r="S62" s="409"/>
      <c r="T62" s="409"/>
      <c r="U62" s="409"/>
      <c r="V62" s="409"/>
      <c r="W62" s="409"/>
      <c r="X62" s="409"/>
      <c r="Y62" s="409"/>
      <c r="Z62" s="410"/>
      <c r="AA62" s="406">
        <f>AA22+AA61</f>
        <v>55629072.576499999</v>
      </c>
      <c r="AB62" s="407"/>
    </row>
    <row r="63" spans="2:28" s="7" customFormat="1" ht="9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A63" s="215"/>
      <c r="AB63" s="215"/>
    </row>
    <row r="64" spans="2:28" s="7" customFormat="1" ht="14.8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A64" s="28"/>
      <c r="AB64" s="28"/>
    </row>
    <row r="65" spans="1:28" s="7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6"/>
      <c r="AB65" s="6"/>
    </row>
    <row r="66" spans="1:28" s="7" customFormat="1" ht="14.8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7" customFormat="1" ht="14.85" customHeight="1">
      <c r="AA67" s="1"/>
      <c r="AB67" s="1"/>
    </row>
    <row r="68" spans="1:28" s="7" customFormat="1" ht="14.85" customHeight="1"/>
    <row r="69" spans="1:28" s="7" customFormat="1" ht="14.85" customHeight="1"/>
    <row r="70" spans="1:28" s="7" customFormat="1" ht="14.85" customHeight="1"/>
    <row r="71" spans="1:28" s="7" customFormat="1" ht="14.85" customHeight="1"/>
    <row r="72" spans="1:28" s="7" customFormat="1" ht="14.85" customHeight="1"/>
    <row r="73" spans="1:28" s="7" customFormat="1" ht="14.85" customHeight="1"/>
    <row r="74" spans="1:28" s="7" customFormat="1" ht="14.85" customHeight="1"/>
    <row r="75" spans="1:28" s="7" customFormat="1" ht="14.85" customHeight="1"/>
    <row r="76" spans="1:28" s="7" customFormat="1" ht="14.85" customHeight="1"/>
    <row r="77" spans="1:28" s="7" customFormat="1" ht="14.85" customHeight="1">
      <c r="A77" s="28"/>
    </row>
    <row r="78" spans="1:28" s="7" customFormat="1" ht="14.85" customHeight="1">
      <c r="A78" s="6"/>
    </row>
    <row r="79" spans="1:28" s="7" customFormat="1" ht="14.85" customHeight="1">
      <c r="A79" s="1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8" s="7" customFormat="1" ht="14.85" customHeight="1">
      <c r="A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8" s="7" customFormat="1" ht="14.8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7" customFormat="1" ht="14.8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28" customFormat="1" ht="14.8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14.85" hidden="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4.85" hidden="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7" customFormat="1" ht="14.85" hidden="1" customHeight="1"/>
    <row r="88" spans="1:28" s="7" customFormat="1" ht="14.85" hidden="1" customHeight="1"/>
    <row r="89" spans="1:28" s="7" customFormat="1" ht="14.85" hidden="1" customHeight="1"/>
    <row r="90" spans="1:28" s="7" customFormat="1" ht="14.85" hidden="1" customHeight="1"/>
    <row r="91" spans="1:28" s="7" customFormat="1" ht="14.85" hidden="1" customHeight="1"/>
    <row r="92" spans="1:28" s="7" customFormat="1" ht="14.85" hidden="1" customHeight="1"/>
    <row r="93" spans="1:28" s="7" customFormat="1" ht="14.85" hidden="1" customHeight="1"/>
    <row r="94" spans="1:28" s="7" customFormat="1" ht="14.85" hidden="1" customHeight="1"/>
    <row r="95" spans="1:28" s="7" customFormat="1" ht="14.85" hidden="1" customHeight="1"/>
    <row r="96" spans="1:28" s="7" customFormat="1" ht="14.85" hidden="1" customHeight="1"/>
    <row r="97" spans="2:28" s="7" customFormat="1" ht="14.85" hidden="1" customHeight="1"/>
    <row r="98" spans="2:28" s="7" customFormat="1" ht="14.85" hidden="1" customHeight="1"/>
    <row r="99" spans="2:28" s="7" customFormat="1" ht="14.85" hidden="1" customHeight="1"/>
    <row r="100" spans="2:28" s="7" customFormat="1" ht="14.85" hidden="1" customHeight="1"/>
    <row r="101" spans="2:28" s="7" customFormat="1" ht="14.85" hidden="1" customHeight="1"/>
    <row r="102" spans="2:28" s="7" customFormat="1" ht="14.85" hidden="1" customHeight="1"/>
    <row r="103" spans="2:28" s="7" customFormat="1" ht="14.85" hidden="1" customHeight="1"/>
    <row r="104" spans="2:28" s="7" customFormat="1" ht="14.85" hidden="1" customHeight="1"/>
    <row r="105" spans="2:28" s="7" customFormat="1" ht="14.85" hidden="1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28" s="7" customFormat="1" ht="14.85" hidden="1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AA106" s="28"/>
      <c r="AB106" s="28"/>
    </row>
    <row r="107" spans="2:28" s="7" customFormat="1" ht="14.8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6"/>
      <c r="AB107" s="6"/>
    </row>
    <row r="108" spans="2:28" s="7" customFormat="1" ht="14.8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7" customFormat="1" ht="14.85" hidden="1" customHeight="1">
      <c r="AA109" s="1"/>
      <c r="AB109" s="1"/>
    </row>
    <row r="110" spans="2:28" s="7" customFormat="1" ht="14.85" hidden="1" customHeight="1"/>
    <row r="111" spans="2:28" s="7" customFormat="1" ht="14.85" hidden="1" customHeight="1"/>
    <row r="112" spans="2:28" s="7" customFormat="1" ht="14.85" hidden="1" customHeight="1"/>
    <row r="113" spans="1:28" s="7" customFormat="1" ht="14.85" hidden="1" customHeight="1"/>
    <row r="114" spans="1:28" s="7" customFormat="1" ht="14.85" hidden="1" customHeight="1"/>
    <row r="115" spans="1:28" s="7" customFormat="1" ht="14.85" hidden="1" customHeight="1"/>
    <row r="116" spans="1:28" s="7" customFormat="1" ht="14.85" hidden="1" customHeight="1"/>
    <row r="117" spans="1:28" s="7" customFormat="1" ht="14.85" hidden="1" customHeight="1"/>
    <row r="118" spans="1:28" s="7" customFormat="1" ht="14.85" hidden="1" customHeight="1"/>
    <row r="119" spans="1:28" s="7" customFormat="1" ht="14.85" hidden="1" customHeight="1">
      <c r="A119" s="28"/>
    </row>
    <row r="120" spans="1:28" s="7" customFormat="1" ht="14.85" hidden="1" customHeight="1">
      <c r="A120" s="6"/>
    </row>
    <row r="121" spans="1:28" s="7" customFormat="1" ht="14.85" hidden="1" customHeight="1">
      <c r="A121" s="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8" s="7" customFormat="1" ht="14.85" hidden="1" customHeight="1">
      <c r="A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8" s="7" customFormat="1" ht="14.85" hidden="1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7" customFormat="1" ht="14.85" hidden="1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28" customFormat="1" ht="14.85" hidden="1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6" customFormat="1" ht="14.85" hidden="1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="7" customFormat="1" ht="14.85" hidden="1" customHeight="1"/>
    <row r="130" s="7" customFormat="1" ht="14.85" hidden="1" customHeight="1"/>
    <row r="131" s="7" customFormat="1" ht="14.85" hidden="1" customHeight="1"/>
    <row r="132" s="7" customFormat="1" ht="14.85" hidden="1" customHeight="1"/>
    <row r="133" s="7" customFormat="1" ht="14.85" hidden="1" customHeight="1"/>
    <row r="134" s="7" customFormat="1" ht="14.85" hidden="1" customHeight="1"/>
    <row r="135" s="7" customFormat="1" ht="14.85" hidden="1" customHeight="1"/>
    <row r="136" s="7" customFormat="1" ht="14.85" hidden="1" customHeight="1"/>
    <row r="137" s="7" customFormat="1" ht="14.85" hidden="1" customHeight="1"/>
    <row r="138" s="7" customFormat="1" ht="14.85" hidden="1" customHeight="1"/>
    <row r="139" s="7" customFormat="1" ht="14.85" hidden="1" customHeight="1"/>
    <row r="140" s="7" customFormat="1" ht="14.85" hidden="1" customHeight="1"/>
    <row r="141" s="7" customFormat="1" ht="14.85" hidden="1" customHeight="1"/>
    <row r="142" s="7" customFormat="1" ht="14.85" hidden="1" customHeight="1"/>
    <row r="143" s="7" customFormat="1" ht="14.85" hidden="1" customHeight="1"/>
    <row r="144" s="7" customFormat="1" ht="14.85" hidden="1" customHeight="1"/>
    <row r="145" spans="2:28" s="7" customFormat="1" ht="14.85" hidden="1" customHeight="1"/>
    <row r="146" spans="2:28" s="7" customFormat="1" ht="14.85" hidden="1" customHeight="1"/>
    <row r="147" spans="2:28" s="7" customFormat="1" ht="14.85" hidden="1" customHeight="1"/>
    <row r="148" spans="2:28" s="7" customFormat="1" ht="14.85" hidden="1" customHeight="1"/>
    <row r="149" spans="2:28" s="7" customFormat="1" ht="14.85" hidden="1" customHeight="1"/>
    <row r="150" spans="2:28" s="7" customFormat="1" ht="14.85" hidden="1" customHeight="1"/>
    <row r="151" spans="2:28" s="7" customFormat="1" ht="14.85" hidden="1" customHeight="1"/>
    <row r="152" spans="2:28" s="7" customFormat="1" ht="14.85" hidden="1" customHeight="1"/>
    <row r="153" spans="2:28" s="7" customFormat="1" ht="14.85" hidden="1" customHeight="1"/>
    <row r="154" spans="2:28" s="7" customFormat="1" ht="14.85" hidden="1" customHeight="1"/>
    <row r="155" spans="2:28" s="7" customFormat="1" ht="14.85" hidden="1" customHeight="1"/>
    <row r="156" spans="2:28" s="7" customFormat="1" ht="14.85" hidden="1" customHeight="1"/>
    <row r="157" spans="2:28" s="7" customFormat="1" ht="14.85" hidden="1" customHeight="1"/>
    <row r="158" spans="2:28" s="7" customFormat="1" ht="14.85" hidden="1" customHeight="1"/>
    <row r="159" spans="2:28" s="7" customFormat="1" ht="14.85" hidden="1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2:28" s="7" customFormat="1" ht="14.85" hidden="1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AA160" s="29"/>
      <c r="AB160" s="29"/>
    </row>
    <row r="161" spans="1:28" s="7" customFormat="1" ht="14.8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6"/>
      <c r="AB161" s="6"/>
    </row>
    <row r="162" spans="1:28" s="7" customFormat="1" ht="14.8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7" customFormat="1" ht="14.85" hidden="1" customHeight="1">
      <c r="AA163" s="1"/>
      <c r="AB163" s="1"/>
    </row>
    <row r="164" spans="1:28" s="7" customFormat="1" ht="14.85" hidden="1" customHeight="1"/>
    <row r="165" spans="1:28" s="7" customFormat="1" ht="14.85" hidden="1" customHeight="1"/>
    <row r="166" spans="1:28" s="7" customFormat="1" ht="14.85" hidden="1" customHeight="1"/>
    <row r="167" spans="1:28" s="7" customFormat="1" ht="14.85" hidden="1" customHeight="1"/>
    <row r="168" spans="1:28" s="7" customFormat="1" ht="14.85" hidden="1" customHeight="1"/>
    <row r="169" spans="1:28" s="7" customFormat="1" ht="14.85" hidden="1" customHeight="1"/>
    <row r="170" spans="1:28" s="7" customFormat="1" ht="14.85" hidden="1" customHeight="1"/>
    <row r="171" spans="1:28" s="7" customFormat="1" ht="14.85" hidden="1" customHeight="1"/>
    <row r="172" spans="1:28" s="7" customFormat="1" ht="14.85" hidden="1" customHeight="1"/>
    <row r="173" spans="1:28" s="7" customFormat="1" ht="14.85" hidden="1" customHeight="1">
      <c r="A173" s="29"/>
    </row>
    <row r="174" spans="1:28" s="7" customFormat="1" ht="14.85" hidden="1" customHeight="1">
      <c r="A174" s="6"/>
    </row>
    <row r="175" spans="1:28" s="7" customFormat="1" ht="14.85" hidden="1" customHeight="1">
      <c r="A175" s="1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8" s="7" customFormat="1" ht="14.85" hidden="1" customHeight="1">
      <c r="A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8" s="7" customFormat="1" ht="14.85" hidden="1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7" customFormat="1" ht="14.85" hidden="1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29" customFormat="1" ht="14.85" hidden="1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s="6" customFormat="1" ht="14.85" hidden="1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s="7" customFormat="1" ht="14.85" hidden="1" customHeight="1"/>
    <row r="184" spans="1:28" s="7" customFormat="1" ht="14.85" hidden="1" customHeight="1"/>
    <row r="185" spans="1:28" s="7" customFormat="1" ht="14.85" hidden="1" customHeight="1"/>
    <row r="186" spans="1:28" s="7" customFormat="1" ht="14.85" hidden="1" customHeight="1"/>
    <row r="187" spans="1:28" s="7" customFormat="1" ht="14.85" hidden="1" customHeight="1"/>
    <row r="188" spans="1:28" s="7" customFormat="1" ht="14.85" hidden="1" customHeight="1"/>
    <row r="189" spans="1:28" s="7" customFormat="1" ht="14.85" hidden="1" customHeight="1"/>
    <row r="190" spans="1:28" s="7" customFormat="1" ht="14.85" hidden="1" customHeight="1"/>
    <row r="191" spans="1:28" s="7" customFormat="1" ht="14.85" hidden="1" customHeight="1"/>
    <row r="192" spans="1:28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28" s="7" customFormat="1" ht="14.85" hidden="1" customHeight="1"/>
    <row r="210" spans="2:28" s="7" customFormat="1" ht="14.85" hidden="1" customHeight="1"/>
    <row r="211" spans="2:28" s="7" customFormat="1" ht="14.85" hidden="1" customHeight="1"/>
    <row r="212" spans="2:28" s="7" customFormat="1" ht="14.85" hidden="1" customHeight="1"/>
    <row r="213" spans="2:28" s="7" customFormat="1" ht="14.85" hidden="1" customHeight="1"/>
    <row r="214" spans="2:28" s="7" customFormat="1" ht="14.85" hidden="1" customHeight="1"/>
    <row r="215" spans="2:28" s="7" customFormat="1" ht="14.85" hidden="1" customHeight="1"/>
    <row r="216" spans="2:28" s="7" customFormat="1" ht="14.85" hidden="1" customHeight="1"/>
    <row r="217" spans="2:28" s="7" customFormat="1" ht="14.85" hidden="1" customHeight="1"/>
    <row r="218" spans="2:28" s="7" customFormat="1" ht="14.85" hidden="1" customHeight="1"/>
    <row r="219" spans="2:28" s="7" customFormat="1" ht="14.85" hidden="1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28" s="7" customFormat="1" ht="14.8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30"/>
      <c r="AB220" s="30"/>
    </row>
    <row r="221" spans="2:28" s="7" customFormat="1" ht="14.85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7" customFormat="1" ht="14.85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7" customFormat="1" ht="14.85" hidden="1" customHeight="1">
      <c r="AA227" s="3"/>
      <c r="AB227" s="3"/>
    </row>
    <row r="228" spans="1:28" s="7" customFormat="1" ht="14.85" hidden="1" customHeight="1"/>
    <row r="229" spans="1:28" s="7" customFormat="1" ht="14.85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7" customFormat="1" ht="14.85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7" customFormat="1" ht="14.85" hidden="1" customHeight="1">
      <c r="AA232" s="3"/>
      <c r="AB232" s="3"/>
    </row>
    <row r="233" spans="1:28" s="7" customFormat="1" ht="14.85" hidden="1" customHeight="1">
      <c r="A233" s="30"/>
    </row>
    <row r="234" spans="1:28" s="7" customFormat="1" ht="14.85" hidden="1" customHeight="1">
      <c r="A234" s="1"/>
    </row>
    <row r="235" spans="1:28" s="7" customFormat="1" ht="14.85" hidden="1" customHeight="1">
      <c r="A235" s="3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8" s="7" customFormat="1" ht="14.85" hidden="1" customHeight="1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7" customFormat="1" ht="14.85" hidden="1" customHeight="1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7" customFormat="1" ht="14.85" hidden="1" customHeight="1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30" customFormat="1" ht="14.85" hidden="1" customHeight="1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  <c r="AB239" s="7"/>
    </row>
    <row r="240" spans="1:28" ht="14.85" hidden="1" customHeight="1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  <c r="AB240" s="7"/>
    </row>
    <row r="241" spans="1:28" s="3" customFormat="1" ht="14.85" hidden="1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AA241" s="7"/>
      <c r="AB241" s="7"/>
    </row>
    <row r="242" spans="1:28" s="3" customFormat="1" ht="14.85" hidden="1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A242" s="7"/>
      <c r="AB242" s="7"/>
    </row>
    <row r="243" spans="1:28" s="3" customFormat="1" ht="14.85" hidden="1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s="3" customFormat="1" ht="14.85" hidden="1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AA245" s="7"/>
      <c r="AB245" s="7"/>
    </row>
    <row r="246" spans="1:28" s="3" customFormat="1" ht="14.85" hidden="1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AA246" s="7"/>
      <c r="AB246" s="7"/>
    </row>
    <row r="247" spans="1:28" s="7" customFormat="1" ht="14.85" hidden="1" customHeight="1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7" customFormat="1" ht="14.85" hidden="1" customHeight="1"/>
    <row r="249" spans="1:28" s="3" customFormat="1" ht="14.85" hidden="1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s="3" customFormat="1" ht="14.85" hidden="1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s="7" customFormat="1" ht="14.85" hidden="1" customHeight="1"/>
    <row r="253" spans="1:28" s="7" customFormat="1" ht="14.85" hidden="1" customHeight="1"/>
    <row r="254" spans="1:28" s="7" customFormat="1" ht="14.85" hidden="1" customHeight="1"/>
    <row r="255" spans="1:28" s="7" customFormat="1" ht="14.85" hidden="1" customHeight="1"/>
    <row r="256" spans="1:28" s="7" customFormat="1" ht="14.85" hidden="1" customHeight="1"/>
    <row r="257" spans="2:28" s="7" customFormat="1" ht="14.85" hidden="1" customHeight="1"/>
    <row r="258" spans="2:28" s="7" customFormat="1" ht="14.85" hidden="1" customHeight="1"/>
    <row r="259" spans="2:28" s="7" customFormat="1" ht="14.85" hidden="1" customHeight="1"/>
    <row r="260" spans="2:28" s="7" customFormat="1" ht="14.85" hidden="1" customHeight="1"/>
    <row r="261" spans="2:28" s="7" customFormat="1" ht="14.8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7" customFormat="1" ht="14.8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7" customFormat="1" ht="14.8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7" customFormat="1" ht="14.8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85" hidden="1" customHeight="1"/>
    <row r="282" spans="1:28" ht="14.85" hidden="1" customHeight="1"/>
  </sheetData>
  <mergeCells count="121"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AA23:AB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5" tint="0.39997558519241921"/>
  </sheetPr>
  <dimension ref="A1:W294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6384" width="9" style="1"/>
  </cols>
  <sheetData>
    <row r="1" spans="1:16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6" ht="23.25" customHeight="1">
      <c r="A2" s="419" t="s">
        <v>216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6" ht="14.1" customHeight="1">
      <c r="A3" s="420" t="s">
        <v>197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6" ht="14.1" customHeight="1">
      <c r="A4" s="421" t="s">
        <v>198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31"/>
      <c r="P4" s="31"/>
    </row>
    <row r="5" spans="1:16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189</v>
      </c>
      <c r="N5" s="31"/>
      <c r="O5" s="31"/>
      <c r="P5" s="31"/>
    </row>
    <row r="6" spans="1:16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31"/>
      <c r="P6" s="31"/>
    </row>
    <row r="7" spans="1:16" ht="15.75" customHeight="1">
      <c r="A7" s="34"/>
      <c r="B7" s="35" t="s">
        <v>177</v>
      </c>
      <c r="C7" s="35"/>
      <c r="D7" s="29"/>
      <c r="E7" s="35"/>
      <c r="F7" s="35"/>
      <c r="G7" s="35"/>
      <c r="H7" s="35"/>
      <c r="I7" s="36"/>
      <c r="J7" s="36"/>
      <c r="K7" s="36"/>
      <c r="L7" s="416">
        <f>L8+L23</f>
        <v>121556432.9285</v>
      </c>
      <c r="M7" s="417"/>
    </row>
    <row r="8" spans="1:16" ht="15.75" customHeight="1">
      <c r="A8" s="34"/>
      <c r="B8" s="35"/>
      <c r="C8" s="35" t="s">
        <v>178</v>
      </c>
      <c r="D8" s="35"/>
      <c r="E8" s="35"/>
      <c r="F8" s="35"/>
      <c r="G8" s="35"/>
      <c r="H8" s="35"/>
      <c r="I8" s="36"/>
      <c r="J8" s="36"/>
      <c r="K8" s="36"/>
      <c r="L8" s="416">
        <f>L9+L14+L19</f>
        <v>115088024.382</v>
      </c>
      <c r="M8" s="417"/>
    </row>
    <row r="9" spans="1:16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SUM(L10:L13)</f>
        <v>44909677.555999994</v>
      </c>
      <c r="M9" s="417"/>
      <c r="O9" s="1" t="s">
        <v>179</v>
      </c>
    </row>
    <row r="10" spans="1:16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単体PL!L10+退手PL按分用!O10</f>
        <v>33909612.931999996</v>
      </c>
      <c r="M10" s="417"/>
    </row>
    <row r="11" spans="1:16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単体PL!L11+退手PL按分用!O11</f>
        <v>1961919.6240000001</v>
      </c>
      <c r="M11" s="417"/>
    </row>
    <row r="12" spans="1:16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単体PL!L12</f>
        <v>0</v>
      </c>
      <c r="M12" s="417"/>
    </row>
    <row r="13" spans="1:16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単体PL!L13</f>
        <v>9038145</v>
      </c>
      <c r="M13" s="417"/>
    </row>
    <row r="14" spans="1:16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SUM(L15:L18)</f>
        <v>70122826.826000005</v>
      </c>
      <c r="M14" s="417"/>
    </row>
    <row r="15" spans="1:16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単体PL!L15+退手PL按分用!O15</f>
        <v>64491767.825999998</v>
      </c>
      <c r="M15" s="417"/>
    </row>
    <row r="16" spans="1:16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単体PL!L16</f>
        <v>0</v>
      </c>
      <c r="M16" s="417"/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単体PL!L17</f>
        <v>5624021</v>
      </c>
      <c r="M17" s="417"/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単体PL!L18</f>
        <v>7038</v>
      </c>
      <c r="M18" s="417"/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SUM(L20:L22)</f>
        <v>55520</v>
      </c>
      <c r="M19" s="417"/>
      <c r="P19" s="207"/>
      <c r="Q19" s="207"/>
      <c r="R19" s="207"/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単体PL!L20</f>
        <v>0</v>
      </c>
      <c r="M20" s="417"/>
      <c r="P20" s="207"/>
      <c r="Q20" s="207"/>
      <c r="R20" s="207"/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単体PL!L21</f>
        <v>0</v>
      </c>
      <c r="M21" s="417"/>
      <c r="P21" s="207"/>
      <c r="Q21" s="207"/>
      <c r="R21" s="207"/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単体PL!L22</f>
        <v>55520</v>
      </c>
      <c r="M22" s="417"/>
      <c r="P22" s="207"/>
      <c r="Q22" s="207"/>
      <c r="R22" s="207"/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SUM(L24:L27)</f>
        <v>6468408.5465000002</v>
      </c>
      <c r="M23" s="417"/>
      <c r="P23" s="207"/>
      <c r="Q23" s="207"/>
      <c r="R23" s="207"/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単体PL!L24+退手PL按分用!O24</f>
        <v>6460208.5465000002</v>
      </c>
      <c r="M24" s="417"/>
      <c r="P24" s="207"/>
      <c r="Q24" s="207"/>
      <c r="R24" s="207"/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単体PL!L25</f>
        <v>0</v>
      </c>
      <c r="M25" s="417"/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単体PL!L26</f>
        <v>0</v>
      </c>
      <c r="M26" s="417"/>
    </row>
    <row r="27" spans="1:23" s="7" customFormat="1" ht="15.75" customHeight="1">
      <c r="A27" s="34"/>
      <c r="B27" s="35"/>
      <c r="C27" s="35"/>
      <c r="D27" s="207" t="s">
        <v>180</v>
      </c>
      <c r="E27" s="207"/>
      <c r="F27" s="207"/>
      <c r="G27" s="207"/>
      <c r="H27" s="207"/>
      <c r="I27" s="37"/>
      <c r="J27" s="37"/>
      <c r="K27" s="37"/>
      <c r="L27" s="416">
        <f>単体PL!L27</f>
        <v>8200</v>
      </c>
      <c r="M27" s="417"/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L29+L30</f>
        <v>402847.89</v>
      </c>
      <c r="M28" s="417"/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単体PL!L29</f>
        <v>402550</v>
      </c>
      <c r="M29" s="417"/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47">
        <f>単体PL!L30+退手PL按分用!O30</f>
        <v>297.89</v>
      </c>
      <c r="M30" s="473"/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L7-L28</f>
        <v>121153585.0385</v>
      </c>
      <c r="M31" s="427"/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SUM(L33:L37)</f>
        <v>0</v>
      </c>
      <c r="M32" s="417"/>
    </row>
    <row r="33" spans="1:13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単体PL!L33</f>
        <v>0</v>
      </c>
      <c r="M33" s="417"/>
    </row>
    <row r="34" spans="1:13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単体PL!L34</f>
        <v>0</v>
      </c>
      <c r="M34" s="417"/>
    </row>
    <row r="35" spans="1:13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単体PL!L35</f>
        <v>0</v>
      </c>
      <c r="M35" s="417"/>
    </row>
    <row r="36" spans="1:13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単体PL!L36</f>
        <v>0</v>
      </c>
      <c r="M36" s="417"/>
    </row>
    <row r="37" spans="1:13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単体PL!L37</f>
        <v>0</v>
      </c>
      <c r="M37" s="417"/>
    </row>
    <row r="38" spans="1:13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L39+L40</f>
        <v>0</v>
      </c>
      <c r="M38" s="417"/>
    </row>
    <row r="39" spans="1:13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単体PL!L39</f>
        <v>0</v>
      </c>
      <c r="M39" s="417"/>
    </row>
    <row r="40" spans="1:13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16">
        <f>単体PL!L40</f>
        <v>0</v>
      </c>
      <c r="M40" s="417"/>
    </row>
    <row r="41" spans="1:13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30">
        <f>L31+L32-L38</f>
        <v>121153585.0385</v>
      </c>
      <c r="M41" s="431"/>
    </row>
    <row r="42" spans="1:13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3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3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3" s="7" customFormat="1" ht="15.6" customHeight="1"/>
    <row r="46" spans="1:13" s="7" customFormat="1" ht="3.75" customHeight="1"/>
    <row r="47" spans="1:13" s="7" customFormat="1" ht="15.6" customHeight="1"/>
    <row r="48" spans="1:13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1">
    <mergeCell ref="L31:M31"/>
    <mergeCell ref="L40:M40"/>
    <mergeCell ref="A1:M1"/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5" tint="0.39997558519241921"/>
  </sheetPr>
  <dimension ref="A1:T296"/>
  <sheetViews>
    <sheetView showGridLines="0" view="pageBreakPreview" topLeftCell="A7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1" style="1" customWidth="1"/>
    <col min="15" max="16384" width="9" style="1"/>
  </cols>
  <sheetData>
    <row r="1" spans="1:13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8.75" customHeight="1">
      <c r="A2" s="31"/>
      <c r="B2" s="434" t="s">
        <v>217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14.45" customHeight="1">
      <c r="A3" s="58"/>
      <c r="B3" s="435" t="s">
        <v>200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4.45" customHeight="1">
      <c r="A4" s="58"/>
      <c r="B4" s="435" t="s">
        <v>199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190</v>
      </c>
    </row>
    <row r="6" spans="1:13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</row>
    <row r="7" spans="1:13" ht="29.25" customHeight="1" thickBot="1">
      <c r="B7" s="439"/>
      <c r="C7" s="440"/>
      <c r="D7" s="440"/>
      <c r="E7" s="440"/>
      <c r="F7" s="440"/>
      <c r="G7" s="440"/>
      <c r="H7" s="440"/>
      <c r="I7" s="441"/>
      <c r="J7" s="443"/>
      <c r="K7" s="440"/>
      <c r="L7" s="218" t="s">
        <v>94</v>
      </c>
      <c r="M7" s="210" t="s">
        <v>95</v>
      </c>
    </row>
    <row r="8" spans="1:13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44">
        <f>L8+M8</f>
        <v>32046122.194499999</v>
      </c>
      <c r="K8" s="445"/>
      <c r="L8" s="268">
        <f>連結上の調整!B3+退手NW按分用!L8*退手NW按分用!O7</f>
        <v>64285026</v>
      </c>
      <c r="M8" s="269">
        <f>連結上の調整!C3+退手NW按分用!M8*退手NW按分用!O7</f>
        <v>-32238903.805500001</v>
      </c>
    </row>
    <row r="9" spans="1:13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16">
        <f>M9</f>
        <v>-121153585.0385</v>
      </c>
      <c r="K9" s="446"/>
      <c r="L9" s="270"/>
      <c r="M9" s="271">
        <f>単体NW!M9+退手NW按分用!O9</f>
        <v>-121153585.0385</v>
      </c>
    </row>
    <row r="10" spans="1:13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 t="shared" ref="J10:J12" si="0">M10</f>
        <v>106742615.7965</v>
      </c>
      <c r="K10" s="446"/>
      <c r="L10" s="270"/>
      <c r="M10" s="271">
        <f>M11+M12</f>
        <v>106742615.7965</v>
      </c>
    </row>
    <row r="11" spans="1:13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 t="shared" si="0"/>
        <v>106742615.7965</v>
      </c>
      <c r="K11" s="446"/>
      <c r="L11" s="270"/>
      <c r="M11" s="271">
        <f>単体NW!M11+退手NW按分用!O11</f>
        <v>106742615.7965</v>
      </c>
    </row>
    <row r="12" spans="1:13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16">
        <f t="shared" si="0"/>
        <v>0</v>
      </c>
      <c r="K12" s="446"/>
      <c r="L12" s="272"/>
      <c r="M12" s="300">
        <v>0</v>
      </c>
    </row>
    <row r="13" spans="1:13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26">
        <f>M13</f>
        <v>-14410969.241999999</v>
      </c>
      <c r="K13" s="432"/>
      <c r="L13" s="308"/>
      <c r="M13" s="274">
        <f>M9+M10</f>
        <v>-14410969.241999999</v>
      </c>
    </row>
    <row r="14" spans="1:13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65">
        <f>SUM(L15:L18)</f>
        <v>-9287166</v>
      </c>
      <c r="M14" s="271">
        <f>-L14</f>
        <v>9287166</v>
      </c>
    </row>
    <row r="15" spans="1:13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単体NW!L15</f>
        <v>648000</v>
      </c>
      <c r="M15" s="271">
        <f t="shared" ref="M15:M21" si="1">-L15</f>
        <v>-648000</v>
      </c>
    </row>
    <row r="16" spans="1:13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単体NW!L16</f>
        <v>-5624021</v>
      </c>
      <c r="M16" s="271">
        <f t="shared" si="1"/>
        <v>5624021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v>0</v>
      </c>
      <c r="M17" s="271">
        <f t="shared" si="1"/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連結上の調整!B7</f>
        <v>-4311145</v>
      </c>
      <c r="M18" s="271">
        <f t="shared" si="1"/>
        <v>4311145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v>0</v>
      </c>
      <c r="K19" s="446"/>
      <c r="L19" s="265">
        <v>0</v>
      </c>
      <c r="M19" s="276"/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v>0</v>
      </c>
      <c r="K20" s="446"/>
      <c r="L20" s="265">
        <v>0</v>
      </c>
      <c r="M20" s="276"/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47">
        <v>0</v>
      </c>
      <c r="K21" s="448"/>
      <c r="L21" s="301">
        <v>0</v>
      </c>
      <c r="M21" s="309">
        <f t="shared" si="1"/>
        <v>0</v>
      </c>
      <c r="N21" s="207"/>
      <c r="O21" s="207"/>
      <c r="P21" s="207"/>
      <c r="Q21" s="37"/>
      <c r="R21" s="37"/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49">
        <f>L22+M22</f>
        <v>-14410969.241999999</v>
      </c>
      <c r="K22" s="450"/>
      <c r="L22" s="277">
        <f>L14+L19+L20+L21</f>
        <v>-9287166</v>
      </c>
      <c r="M22" s="310">
        <f>M13+M14+M21+J20</f>
        <v>-5123803.2419999987</v>
      </c>
      <c r="N22" s="207"/>
      <c r="O22" s="207"/>
      <c r="P22" s="207"/>
      <c r="Q22" s="37"/>
      <c r="R22" s="37"/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28">
        <f>L23+M23</f>
        <v>17635152.952500001</v>
      </c>
      <c r="K23" s="451"/>
      <c r="L23" s="279">
        <f>L8+L22</f>
        <v>54997860</v>
      </c>
      <c r="M23" s="311">
        <f>M8+M22</f>
        <v>-37362707.047499999</v>
      </c>
      <c r="N23" s="207"/>
      <c r="O23" s="207"/>
      <c r="P23" s="207"/>
      <c r="Q23" s="37"/>
      <c r="R23" s="37"/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2"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5" tint="0.39997558519241921"/>
  </sheetPr>
  <dimension ref="A1:M79"/>
  <sheetViews>
    <sheetView showGridLines="0" view="pageBreakPreview" topLeftCell="B16" zoomScale="118" zoomScaleNormal="100" zoomScaleSheetLayoutView="118" workbookViewId="0">
      <selection activeCell="B4" sqref="B4:M4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875" style="1" customWidth="1"/>
    <col min="15" max="16384" width="9" style="1"/>
  </cols>
  <sheetData>
    <row r="1" spans="1:13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8" customHeight="1">
      <c r="A2" s="176"/>
      <c r="B2" s="455" t="s">
        <v>218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s="28" customFormat="1" ht="15.95" customHeight="1">
      <c r="B3" s="456" t="s">
        <v>201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s="28" customFormat="1" ht="15.95" customHeight="1">
      <c r="B4" s="456" t="s">
        <v>199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3" s="29" customFormat="1" ht="17.25" customHeight="1" thickBot="1">
      <c r="M5" s="177" t="s">
        <v>189</v>
      </c>
    </row>
    <row r="6" spans="1:13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</row>
    <row r="7" spans="1:13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</row>
    <row r="8" spans="1:13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</row>
    <row r="9" spans="1:13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L10+L15</f>
        <v>107656758.53549999</v>
      </c>
      <c r="M9" s="417"/>
    </row>
    <row r="10" spans="1:13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SUM(L11:L14)</f>
        <v>101188349.98899999</v>
      </c>
      <c r="M10" s="417"/>
    </row>
    <row r="11" spans="1:13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単体CF!L11+退手CF按分用!O11</f>
        <v>36634024.163000003</v>
      </c>
      <c r="M11" s="417"/>
    </row>
    <row r="12" spans="1:13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単体CF!L12+退手CF按分用!O12</f>
        <v>64498805.825999998</v>
      </c>
      <c r="M12" s="417"/>
    </row>
    <row r="13" spans="1:13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単体CF!L13</f>
        <v>0</v>
      </c>
      <c r="M13" s="417"/>
    </row>
    <row r="14" spans="1:13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単体CF!L14</f>
        <v>55520</v>
      </c>
      <c r="M14" s="417"/>
    </row>
    <row r="15" spans="1:13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SUM(L16:L19)</f>
        <v>6468408.5465000002</v>
      </c>
      <c r="M15" s="417"/>
    </row>
    <row r="16" spans="1:13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単体CF!L16+退手CF按分用!O16</f>
        <v>6460208.5465000002</v>
      </c>
      <c r="M16" s="417"/>
    </row>
    <row r="17" spans="2:13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単体CF!L17</f>
        <v>0</v>
      </c>
      <c r="M17" s="417"/>
    </row>
    <row r="18" spans="2:13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単体CF!L18</f>
        <v>0</v>
      </c>
      <c r="M18" s="417"/>
    </row>
    <row r="19" spans="2:13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単体CF!L19</f>
        <v>8200</v>
      </c>
      <c r="M19" s="417"/>
    </row>
    <row r="20" spans="2:13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SUM(L21:L24)</f>
        <v>107145463.6865</v>
      </c>
      <c r="M20" s="417"/>
    </row>
    <row r="21" spans="2:13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単体CF!L21+退手CF按分用!O21</f>
        <v>106742615.7965</v>
      </c>
      <c r="M21" s="417"/>
    </row>
    <row r="22" spans="2:13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単体CF!L22</f>
        <v>0</v>
      </c>
      <c r="M22" s="417"/>
    </row>
    <row r="23" spans="2:13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単体CF!L23</f>
        <v>402550</v>
      </c>
      <c r="M23" s="417"/>
    </row>
    <row r="24" spans="2:13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単体CF!L24+退手CF按分用!O24</f>
        <v>297.89</v>
      </c>
      <c r="M24" s="417"/>
    </row>
    <row r="25" spans="2:13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SUM(L26:L27)</f>
        <v>0</v>
      </c>
      <c r="M25" s="417"/>
    </row>
    <row r="26" spans="2:13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単体CF!L26</f>
        <v>0</v>
      </c>
      <c r="M26" s="417"/>
    </row>
    <row r="27" spans="2:13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単体CF!L27</f>
        <v>0</v>
      </c>
      <c r="M27" s="417"/>
    </row>
    <row r="28" spans="2:13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v>0</v>
      </c>
      <c r="M28" s="417"/>
    </row>
    <row r="29" spans="2:13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L20+L28-L9-L25</f>
        <v>-511294.84899999201</v>
      </c>
      <c r="M29" s="427"/>
    </row>
    <row r="30" spans="2:13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</row>
    <row r="31" spans="2:13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SUM(L32:L36)</f>
        <v>648000</v>
      </c>
      <c r="M31" s="417"/>
    </row>
    <row r="32" spans="2:13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単体CF!L32</f>
        <v>648000</v>
      </c>
      <c r="M32" s="417"/>
    </row>
    <row r="33" spans="2:13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単体CF!L33</f>
        <v>0</v>
      </c>
      <c r="M33" s="417"/>
    </row>
    <row r="34" spans="2:13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単体CF!L34</f>
        <v>0</v>
      </c>
      <c r="M34" s="417"/>
    </row>
    <row r="35" spans="2:13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単体CF!L35</f>
        <v>0</v>
      </c>
      <c r="M35" s="417"/>
    </row>
    <row r="36" spans="2:13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単体CF!L36</f>
        <v>0</v>
      </c>
      <c r="M36" s="417"/>
    </row>
    <row r="37" spans="2:13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SUM(L38:L42)</f>
        <v>0</v>
      </c>
      <c r="M37" s="417"/>
    </row>
    <row r="38" spans="2:13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単体CF!L38</f>
        <v>0</v>
      </c>
      <c r="M38" s="417"/>
    </row>
    <row r="39" spans="2:13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単体CF!L39</f>
        <v>0</v>
      </c>
      <c r="M39" s="417"/>
    </row>
    <row r="40" spans="2:13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単体CF!L40</f>
        <v>0</v>
      </c>
      <c r="M40" s="417"/>
    </row>
    <row r="41" spans="2:13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単体CF!L41</f>
        <v>0</v>
      </c>
      <c r="M41" s="417"/>
    </row>
    <row r="42" spans="2:13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単体CF!L42</f>
        <v>0</v>
      </c>
      <c r="M42" s="417"/>
    </row>
    <row r="43" spans="2:13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L37-L31</f>
        <v>-648000</v>
      </c>
      <c r="M43" s="427"/>
    </row>
    <row r="44" spans="2:13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</row>
    <row r="45" spans="2:13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L46+L47</f>
        <v>0</v>
      </c>
      <c r="M45" s="417"/>
    </row>
    <row r="46" spans="2:13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単体CF!L46</f>
        <v>0</v>
      </c>
      <c r="M46" s="417"/>
    </row>
    <row r="47" spans="2:13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単体CF!L47</f>
        <v>0</v>
      </c>
      <c r="M47" s="417"/>
    </row>
    <row r="48" spans="2:13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L49+L50</f>
        <v>0</v>
      </c>
      <c r="M48" s="417"/>
    </row>
    <row r="49" spans="2:13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単体CF!L49</f>
        <v>0</v>
      </c>
      <c r="M49" s="417"/>
    </row>
    <row r="50" spans="2:13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単体CF!L50</f>
        <v>0</v>
      </c>
      <c r="M50" s="417"/>
    </row>
    <row r="51" spans="2:13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26">
        <f>L48-L45</f>
        <v>0</v>
      </c>
      <c r="M51" s="427"/>
    </row>
    <row r="52" spans="2:13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47">
        <f>L29+L43+L51</f>
        <v>-1159294.848999992</v>
      </c>
      <c r="M52" s="473"/>
    </row>
    <row r="53" spans="2:13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16">
        <f>単体CF!L53+退手CF按分用!O53</f>
        <v>1790507.4254999999</v>
      </c>
      <c r="M53" s="417"/>
    </row>
    <row r="54" spans="2:13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30">
        <f>L52+L53</f>
        <v>631212.57650000788</v>
      </c>
      <c r="M54" s="431"/>
    </row>
    <row r="55" spans="2:13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264"/>
      <c r="M55" s="312"/>
    </row>
    <row r="56" spans="2:13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559">
        <f>単体CF!L56</f>
        <v>0</v>
      </c>
      <c r="M56" s="560"/>
    </row>
    <row r="57" spans="2:13" s="7" customFormat="1" ht="13.5" customHeight="1">
      <c r="B57" s="326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557">
        <f>単体CF!L57</f>
        <v>0</v>
      </c>
      <c r="M57" s="558"/>
    </row>
    <row r="58" spans="2:13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9">
        <f>L56+L57</f>
        <v>0</v>
      </c>
      <c r="M58" s="481"/>
    </row>
    <row r="59" spans="2:13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L54+L58</f>
        <v>631212.57650000788</v>
      </c>
      <c r="M59" s="431"/>
    </row>
    <row r="60" spans="2:13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3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3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3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3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0">
    <mergeCell ref="B1:M1"/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L58:M58"/>
    <mergeCell ref="L57:M57"/>
    <mergeCell ref="L56:M56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5" orientation="portrait" cellComments="asDisplayed" r:id="rId1"/>
  <headerFooter alignWithMargins="0"/>
  <rowBreaks count="1" manualBreakCount="1">
    <brk id="59" max="1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5" tint="0.39997558519241921"/>
  </sheetPr>
  <dimension ref="A2:E11"/>
  <sheetViews>
    <sheetView workbookViewId="0">
      <selection activeCell="B4" sqref="B4:M4"/>
    </sheetView>
  </sheetViews>
  <sheetFormatPr defaultRowHeight="13.5"/>
  <cols>
    <col min="1" max="1" width="12.5" bestFit="1" customWidth="1"/>
    <col min="2" max="2" width="17.25" bestFit="1" customWidth="1"/>
    <col min="3" max="3" width="13" bestFit="1" customWidth="1"/>
    <col min="4" max="4" width="11.375" bestFit="1" customWidth="1"/>
  </cols>
  <sheetData>
    <row r="2" spans="1:5">
      <c r="B2" t="s">
        <v>224</v>
      </c>
      <c r="C2" t="s">
        <v>225</v>
      </c>
    </row>
    <row r="3" spans="1:5">
      <c r="A3" t="s">
        <v>222</v>
      </c>
      <c r="B3" s="379">
        <v>64062526</v>
      </c>
      <c r="C3" s="379">
        <v>-32246081</v>
      </c>
      <c r="D3" s="369">
        <f>B3+C3</f>
        <v>31816445</v>
      </c>
      <c r="E3" t="s">
        <v>226</v>
      </c>
    </row>
    <row r="4" spans="1:5">
      <c r="B4" t="s">
        <v>221</v>
      </c>
      <c r="C4" t="s">
        <v>220</v>
      </c>
    </row>
    <row r="5" spans="1:5">
      <c r="A5" t="s">
        <v>222</v>
      </c>
      <c r="B5" s="379">
        <v>44092000</v>
      </c>
    </row>
    <row r="6" spans="1:5">
      <c r="A6" t="s">
        <v>223</v>
      </c>
      <c r="B6" s="379">
        <v>39780855</v>
      </c>
      <c r="C6" s="379">
        <v>36032000</v>
      </c>
      <c r="D6" s="369">
        <f>B6-C6</f>
        <v>3748855</v>
      </c>
    </row>
    <row r="7" spans="1:5">
      <c r="B7" s="369">
        <f>B6-B5</f>
        <v>-4311145</v>
      </c>
    </row>
    <row r="8" spans="1:5">
      <c r="B8" t="s">
        <v>227</v>
      </c>
    </row>
    <row r="9" spans="1:5">
      <c r="A9" t="s">
        <v>222</v>
      </c>
      <c r="B9" s="379"/>
    </row>
    <row r="10" spans="1:5">
      <c r="A10" t="s">
        <v>223</v>
      </c>
      <c r="B10" s="379"/>
    </row>
    <row r="11" spans="1:5">
      <c r="B11" s="369">
        <f>B10-B9</f>
        <v>0</v>
      </c>
    </row>
  </sheetData>
  <phoneticPr fontId="3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5" tint="0.39997558519241921"/>
  </sheetPr>
  <dimension ref="A1:AB282"/>
  <sheetViews>
    <sheetView showGridLines="0" view="pageBreakPreview" zoomScale="90" zoomScaleNormal="100" zoomScaleSheetLayoutView="90" workbookViewId="0">
      <selection activeCell="B4" sqref="B4:M4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5" width="6.625" style="1" customWidth="1"/>
    <col min="16" max="17" width="2.125" style="1" customWidth="1"/>
    <col min="18" max="25" width="3.875" style="1" customWidth="1"/>
    <col min="26" max="26" width="6.5" style="1" customWidth="1"/>
    <col min="27" max="28" width="6.625" style="1" customWidth="1"/>
    <col min="29" max="29" width="0.625" style="1" customWidth="1"/>
    <col min="30" max="16384" width="9" style="1"/>
  </cols>
  <sheetData>
    <row r="1" spans="1:28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ht="23.25" customHeight="1">
      <c r="A2" s="2"/>
      <c r="B2" s="381" t="s">
        <v>219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</row>
    <row r="3" spans="1:28" ht="21" customHeight="1">
      <c r="B3" s="382" t="str">
        <f>連結BS!B3</f>
        <v>（平成29年03月31日現在）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</row>
    <row r="4" spans="1:28" s="3" customFormat="1" ht="16.5" customHeight="1" thickBot="1">
      <c r="B4" s="4"/>
      <c r="AB4" s="5" t="s">
        <v>192</v>
      </c>
    </row>
    <row r="5" spans="1:28" s="6" customFormat="1" ht="14.25" customHeight="1" thickBot="1">
      <c r="B5" s="383" t="s">
        <v>2</v>
      </c>
      <c r="C5" s="384"/>
      <c r="D5" s="384"/>
      <c r="E5" s="384"/>
      <c r="F5" s="384"/>
      <c r="G5" s="384"/>
      <c r="H5" s="384"/>
      <c r="I5" s="385"/>
      <c r="J5" s="385"/>
      <c r="K5" s="385"/>
      <c r="L5" s="385"/>
      <c r="M5" s="385"/>
      <c r="N5" s="386" t="s">
        <v>3</v>
      </c>
      <c r="O5" s="387"/>
      <c r="P5" s="384" t="s">
        <v>2</v>
      </c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6" t="s">
        <v>3</v>
      </c>
      <c r="AB5" s="387"/>
    </row>
    <row r="6" spans="1:28" s="7" customFormat="1" ht="14.85" customHeight="1">
      <c r="B6" s="8" t="s">
        <v>4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390"/>
      <c r="O6" s="391"/>
      <c r="P6" s="12" t="s">
        <v>5</v>
      </c>
      <c r="Q6" s="12"/>
      <c r="R6" s="12"/>
      <c r="S6" s="12"/>
      <c r="T6" s="12"/>
      <c r="U6" s="12"/>
      <c r="V6" s="13"/>
      <c r="W6" s="14"/>
      <c r="X6" s="14"/>
      <c r="Y6" s="14"/>
      <c r="Z6" s="14"/>
      <c r="AA6" s="390"/>
      <c r="AB6" s="391"/>
    </row>
    <row r="7" spans="1:28" s="7" customFormat="1" ht="14.85" customHeight="1">
      <c r="B7" s="15"/>
      <c r="C7" s="10" t="s">
        <v>6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388">
        <f>連結BS!N7/1000</f>
        <v>54997.86</v>
      </c>
      <c r="O7" s="389"/>
      <c r="P7" s="12"/>
      <c r="Q7" s="10" t="s">
        <v>7</v>
      </c>
      <c r="R7" s="10"/>
      <c r="S7" s="10"/>
      <c r="T7" s="10"/>
      <c r="U7" s="10"/>
      <c r="V7" s="9"/>
      <c r="W7" s="9"/>
      <c r="X7" s="9"/>
      <c r="Y7" s="9"/>
      <c r="Z7" s="9"/>
      <c r="AA7" s="388">
        <f>連結BS!AA7/1000</f>
        <v>36032</v>
      </c>
      <c r="AB7" s="389"/>
    </row>
    <row r="8" spans="1:28" s="7" customFormat="1" ht="14.85" customHeight="1">
      <c r="B8" s="15"/>
      <c r="C8" s="10"/>
      <c r="D8" s="10" t="s">
        <v>8</v>
      </c>
      <c r="E8" s="10"/>
      <c r="F8" s="10"/>
      <c r="G8" s="10"/>
      <c r="H8" s="10"/>
      <c r="I8" s="9"/>
      <c r="J8" s="9"/>
      <c r="K8" s="9"/>
      <c r="L8" s="9"/>
      <c r="M8" s="9"/>
      <c r="N8" s="388">
        <f>連結BS!N8/1000</f>
        <v>14994.504999999999</v>
      </c>
      <c r="O8" s="389"/>
      <c r="P8" s="12"/>
      <c r="Q8" s="10"/>
      <c r="R8" s="10" t="s">
        <v>9</v>
      </c>
      <c r="S8" s="10"/>
      <c r="T8" s="10"/>
      <c r="U8" s="10"/>
      <c r="V8" s="9"/>
      <c r="W8" s="9"/>
      <c r="X8" s="9"/>
      <c r="Y8" s="9"/>
      <c r="Z8" s="9"/>
      <c r="AA8" s="388">
        <f>連結BS!AA8/1000</f>
        <v>0</v>
      </c>
      <c r="AB8" s="389"/>
    </row>
    <row r="9" spans="1:28" s="7" customFormat="1" ht="14.85" customHeight="1">
      <c r="B9" s="15"/>
      <c r="C9" s="10"/>
      <c r="D9" s="10"/>
      <c r="E9" s="10" t="s">
        <v>10</v>
      </c>
      <c r="F9" s="10"/>
      <c r="G9" s="10"/>
      <c r="H9" s="10"/>
      <c r="I9" s="9"/>
      <c r="J9" s="9"/>
      <c r="K9" s="9"/>
      <c r="L9" s="9"/>
      <c r="M9" s="9"/>
      <c r="N9" s="388">
        <f>連結BS!N9/1000</f>
        <v>14346.496999999999</v>
      </c>
      <c r="O9" s="389"/>
      <c r="P9" s="12"/>
      <c r="Q9" s="10"/>
      <c r="R9" s="16" t="s">
        <v>11</v>
      </c>
      <c r="S9" s="10"/>
      <c r="T9" s="10"/>
      <c r="U9" s="10"/>
      <c r="V9" s="9"/>
      <c r="W9" s="9"/>
      <c r="X9" s="9"/>
      <c r="Y9" s="9"/>
      <c r="Z9" s="9"/>
      <c r="AA9" s="388">
        <f>連結BS!AA9/1000</f>
        <v>0</v>
      </c>
      <c r="AB9" s="389"/>
    </row>
    <row r="10" spans="1:28" s="7" customFormat="1" ht="14.85" customHeight="1">
      <c r="B10" s="15"/>
      <c r="C10" s="10"/>
      <c r="D10" s="10"/>
      <c r="E10" s="10"/>
      <c r="F10" s="10" t="s">
        <v>12</v>
      </c>
      <c r="G10" s="10"/>
      <c r="H10" s="10"/>
      <c r="I10" s="9"/>
      <c r="J10" s="9"/>
      <c r="K10" s="9"/>
      <c r="L10" s="9"/>
      <c r="M10" s="9"/>
      <c r="N10" s="388">
        <f>連結BS!N10/1000</f>
        <v>0</v>
      </c>
      <c r="O10" s="389"/>
      <c r="P10" s="12"/>
      <c r="Q10" s="10"/>
      <c r="R10" s="10" t="s">
        <v>13</v>
      </c>
      <c r="S10" s="10"/>
      <c r="T10" s="10"/>
      <c r="U10" s="10"/>
      <c r="V10" s="9"/>
      <c r="W10" s="9"/>
      <c r="X10" s="9"/>
      <c r="Y10" s="9"/>
      <c r="Z10" s="9"/>
      <c r="AA10" s="388">
        <f>連結BS!AA10/1000</f>
        <v>36032</v>
      </c>
      <c r="AB10" s="389"/>
    </row>
    <row r="11" spans="1:28" s="7" customFormat="1" ht="14.85" customHeight="1">
      <c r="B11" s="15"/>
      <c r="C11" s="10"/>
      <c r="D11" s="10"/>
      <c r="E11" s="10"/>
      <c r="F11" s="10" t="s">
        <v>14</v>
      </c>
      <c r="G11" s="10"/>
      <c r="H11" s="10"/>
      <c r="I11" s="9"/>
      <c r="J11" s="9"/>
      <c r="K11" s="9"/>
      <c r="L11" s="9"/>
      <c r="M11" s="9"/>
      <c r="N11" s="388">
        <f>連結BS!N11/1000</f>
        <v>0</v>
      </c>
      <c r="O11" s="389"/>
      <c r="P11" s="12"/>
      <c r="Q11" s="10"/>
      <c r="R11" s="10" t="s">
        <v>15</v>
      </c>
      <c r="S11" s="10"/>
      <c r="T11" s="10"/>
      <c r="U11" s="10"/>
      <c r="V11" s="9"/>
      <c r="W11" s="9"/>
      <c r="X11" s="9"/>
      <c r="Y11" s="9"/>
      <c r="Z11" s="9"/>
      <c r="AA11" s="388">
        <f>連結BS!AA11/1000</f>
        <v>0</v>
      </c>
      <c r="AB11" s="389"/>
    </row>
    <row r="12" spans="1:28" s="7" customFormat="1" ht="14.85" customHeight="1">
      <c r="B12" s="15"/>
      <c r="C12" s="10"/>
      <c r="D12" s="10"/>
      <c r="E12" s="10"/>
      <c r="F12" s="10" t="s">
        <v>16</v>
      </c>
      <c r="G12" s="10"/>
      <c r="H12" s="10"/>
      <c r="I12" s="9"/>
      <c r="J12" s="9"/>
      <c r="K12" s="9"/>
      <c r="L12" s="9"/>
      <c r="M12" s="9"/>
      <c r="N12" s="388">
        <f>連結BS!N12/1000</f>
        <v>212901.25</v>
      </c>
      <c r="O12" s="389"/>
      <c r="P12" s="12"/>
      <c r="Q12" s="12"/>
      <c r="R12" s="10" t="s">
        <v>17</v>
      </c>
      <c r="S12" s="10"/>
      <c r="T12" s="10"/>
      <c r="U12" s="10"/>
      <c r="V12" s="9"/>
      <c r="W12" s="9"/>
      <c r="X12" s="9"/>
      <c r="Y12" s="9"/>
      <c r="Z12" s="9"/>
      <c r="AA12" s="388">
        <f>連結BS!AA12/1000</f>
        <v>0</v>
      </c>
      <c r="AB12" s="389"/>
    </row>
    <row r="13" spans="1:28" s="7" customFormat="1" ht="14.85" customHeight="1">
      <c r="B13" s="15"/>
      <c r="C13" s="10"/>
      <c r="D13" s="10"/>
      <c r="E13" s="10"/>
      <c r="F13" s="10" t="s">
        <v>18</v>
      </c>
      <c r="G13" s="10"/>
      <c r="H13" s="10"/>
      <c r="I13" s="9"/>
      <c r="J13" s="9"/>
      <c r="K13" s="9"/>
      <c r="L13" s="9"/>
      <c r="M13" s="9"/>
      <c r="N13" s="388">
        <f>連結BS!N13/1000</f>
        <v>-198554.753</v>
      </c>
      <c r="O13" s="389"/>
      <c r="P13" s="12"/>
      <c r="Q13" s="10" t="s">
        <v>168</v>
      </c>
      <c r="R13" s="10"/>
      <c r="S13" s="10"/>
      <c r="T13" s="10"/>
      <c r="U13" s="10"/>
      <c r="V13" s="9"/>
      <c r="W13" s="9"/>
      <c r="X13" s="9"/>
      <c r="Y13" s="9"/>
      <c r="Z13" s="9"/>
      <c r="AA13" s="388">
        <f>連結BS!AA13/1000</f>
        <v>1961.9196240000001</v>
      </c>
      <c r="AB13" s="389"/>
    </row>
    <row r="14" spans="1:28" s="7" customFormat="1" ht="14.85" customHeight="1">
      <c r="B14" s="15"/>
      <c r="C14" s="10"/>
      <c r="D14" s="10"/>
      <c r="E14" s="10"/>
      <c r="F14" s="10" t="s">
        <v>19</v>
      </c>
      <c r="G14" s="10"/>
      <c r="H14" s="10"/>
      <c r="I14" s="9"/>
      <c r="J14" s="9"/>
      <c r="K14" s="9"/>
      <c r="L14" s="9"/>
      <c r="M14" s="9"/>
      <c r="N14" s="388">
        <f>連結BS!N14/1000</f>
        <v>0</v>
      </c>
      <c r="O14" s="389"/>
      <c r="P14" s="12"/>
      <c r="Q14" s="12"/>
      <c r="R14" s="16" t="s">
        <v>20</v>
      </c>
      <c r="S14" s="10"/>
      <c r="T14" s="10"/>
      <c r="U14" s="10"/>
      <c r="V14" s="9"/>
      <c r="W14" s="9"/>
      <c r="X14" s="9"/>
      <c r="Y14" s="9"/>
      <c r="Z14" s="9"/>
      <c r="AA14" s="388">
        <f>連結BS!AA14/1000</f>
        <v>0</v>
      </c>
      <c r="AB14" s="389"/>
    </row>
    <row r="15" spans="1:28" s="7" customFormat="1" ht="14.85" customHeight="1">
      <c r="B15" s="15"/>
      <c r="C15" s="10"/>
      <c r="D15" s="10"/>
      <c r="E15" s="10"/>
      <c r="F15" s="10" t="s">
        <v>21</v>
      </c>
      <c r="G15" s="10"/>
      <c r="H15" s="10"/>
      <c r="I15" s="9"/>
      <c r="J15" s="9"/>
      <c r="K15" s="9"/>
      <c r="L15" s="9"/>
      <c r="M15" s="9"/>
      <c r="N15" s="388">
        <f>連結BS!N15/1000</f>
        <v>0</v>
      </c>
      <c r="O15" s="389"/>
      <c r="P15" s="12"/>
      <c r="Q15" s="12"/>
      <c r="R15" s="16" t="s">
        <v>22</v>
      </c>
      <c r="S15" s="16"/>
      <c r="T15" s="16"/>
      <c r="U15" s="16"/>
      <c r="V15" s="17"/>
      <c r="W15" s="17"/>
      <c r="X15" s="17"/>
      <c r="Y15" s="17"/>
      <c r="Z15" s="17"/>
      <c r="AA15" s="388">
        <f>連結BS!AA15/1000</f>
        <v>0</v>
      </c>
      <c r="AB15" s="389"/>
    </row>
    <row r="16" spans="1:28" s="7" customFormat="1" ht="14.85" customHeight="1">
      <c r="B16" s="15"/>
      <c r="C16" s="10"/>
      <c r="D16" s="10"/>
      <c r="E16" s="10"/>
      <c r="F16" s="10" t="s">
        <v>169</v>
      </c>
      <c r="G16" s="18"/>
      <c r="H16" s="18"/>
      <c r="I16" s="19"/>
      <c r="J16" s="19"/>
      <c r="K16" s="19"/>
      <c r="L16" s="19"/>
      <c r="M16" s="19"/>
      <c r="N16" s="388">
        <f>連結BS!N16/1000</f>
        <v>0</v>
      </c>
      <c r="O16" s="389"/>
      <c r="P16" s="12"/>
      <c r="Q16" s="12"/>
      <c r="R16" s="16" t="s">
        <v>23</v>
      </c>
      <c r="S16" s="16"/>
      <c r="T16" s="16"/>
      <c r="U16" s="16"/>
      <c r="V16" s="17"/>
      <c r="W16" s="17"/>
      <c r="X16" s="17"/>
      <c r="Y16" s="17"/>
      <c r="Z16" s="17"/>
      <c r="AA16" s="388">
        <f>連結BS!AA16/1000</f>
        <v>0</v>
      </c>
      <c r="AB16" s="389"/>
    </row>
    <row r="17" spans="2:28" s="7" customFormat="1" ht="14.85" customHeight="1">
      <c r="B17" s="15"/>
      <c r="C17" s="10"/>
      <c r="D17" s="10"/>
      <c r="E17" s="10"/>
      <c r="F17" s="10" t="s">
        <v>170</v>
      </c>
      <c r="G17" s="18"/>
      <c r="H17" s="18"/>
      <c r="I17" s="19"/>
      <c r="J17" s="19"/>
      <c r="K17" s="19"/>
      <c r="L17" s="19"/>
      <c r="M17" s="19"/>
      <c r="N17" s="388">
        <f>連結BS!N17/1000</f>
        <v>0</v>
      </c>
      <c r="O17" s="389"/>
      <c r="P17" s="20"/>
      <c r="Q17" s="12"/>
      <c r="R17" s="16" t="s">
        <v>24</v>
      </c>
      <c r="S17" s="16"/>
      <c r="T17" s="16"/>
      <c r="U17" s="16"/>
      <c r="V17" s="17"/>
      <c r="W17" s="17"/>
      <c r="X17" s="17"/>
      <c r="Y17" s="17"/>
      <c r="Z17" s="17"/>
      <c r="AA17" s="388">
        <f>連結BS!AA17/1000</f>
        <v>0</v>
      </c>
      <c r="AB17" s="389"/>
    </row>
    <row r="18" spans="2:28" s="7" customFormat="1" ht="14.85" customHeight="1">
      <c r="B18" s="15"/>
      <c r="C18" s="10"/>
      <c r="D18" s="10"/>
      <c r="E18" s="10"/>
      <c r="F18" s="10" t="s">
        <v>25</v>
      </c>
      <c r="G18" s="18"/>
      <c r="H18" s="18"/>
      <c r="I18" s="19"/>
      <c r="J18" s="19"/>
      <c r="K18" s="19"/>
      <c r="L18" s="19"/>
      <c r="M18" s="19"/>
      <c r="N18" s="388">
        <f>連結BS!N18/1000</f>
        <v>0</v>
      </c>
      <c r="O18" s="389"/>
      <c r="P18" s="20"/>
      <c r="Q18" s="12"/>
      <c r="R18" s="16" t="s">
        <v>26</v>
      </c>
      <c r="S18" s="16"/>
      <c r="T18" s="16"/>
      <c r="U18" s="16"/>
      <c r="V18" s="17"/>
      <c r="W18" s="17"/>
      <c r="X18" s="17"/>
      <c r="Y18" s="17"/>
      <c r="Z18" s="17"/>
      <c r="AA18" s="388">
        <f>連結BS!AA18/1000</f>
        <v>0</v>
      </c>
      <c r="AB18" s="389"/>
    </row>
    <row r="19" spans="2:28" s="7" customFormat="1" ht="14.85" customHeight="1">
      <c r="B19" s="15"/>
      <c r="C19" s="10"/>
      <c r="D19" s="10"/>
      <c r="E19" s="10"/>
      <c r="F19" s="10" t="s">
        <v>171</v>
      </c>
      <c r="G19" s="18"/>
      <c r="H19" s="18"/>
      <c r="I19" s="19"/>
      <c r="J19" s="19"/>
      <c r="K19" s="19"/>
      <c r="L19" s="19"/>
      <c r="M19" s="19"/>
      <c r="N19" s="388">
        <f>連結BS!N19/1000</f>
        <v>0</v>
      </c>
      <c r="O19" s="389"/>
      <c r="P19" s="12"/>
      <c r="Q19" s="12"/>
      <c r="R19" s="10" t="s">
        <v>27</v>
      </c>
      <c r="S19" s="10"/>
      <c r="T19" s="10"/>
      <c r="U19" s="10"/>
      <c r="V19" s="9"/>
      <c r="W19" s="9"/>
      <c r="X19" s="9"/>
      <c r="Y19" s="9"/>
      <c r="Z19" s="9"/>
      <c r="AA19" s="388">
        <f>連結BS!AA19/1000</f>
        <v>1961.9196240000001</v>
      </c>
      <c r="AB19" s="389"/>
    </row>
    <row r="20" spans="2:28" s="7" customFormat="1" ht="14.85" customHeight="1">
      <c r="B20" s="15"/>
      <c r="C20" s="10"/>
      <c r="D20" s="10"/>
      <c r="E20" s="10"/>
      <c r="F20" s="10" t="s">
        <v>28</v>
      </c>
      <c r="G20" s="18"/>
      <c r="H20" s="18"/>
      <c r="I20" s="19"/>
      <c r="J20" s="19"/>
      <c r="K20" s="19"/>
      <c r="L20" s="19"/>
      <c r="M20" s="19"/>
      <c r="N20" s="388">
        <f>連結BS!N20/1000</f>
        <v>0</v>
      </c>
      <c r="O20" s="389"/>
      <c r="P20" s="12"/>
      <c r="Q20" s="12"/>
      <c r="R20" s="21" t="s">
        <v>172</v>
      </c>
      <c r="S20" s="12"/>
      <c r="T20" s="12"/>
      <c r="U20" s="12"/>
      <c r="V20" s="14"/>
      <c r="W20" s="14"/>
      <c r="X20" s="14"/>
      <c r="Y20" s="14"/>
      <c r="Z20" s="14"/>
      <c r="AA20" s="388">
        <f>連結BS!AA20/1000</f>
        <v>0</v>
      </c>
      <c r="AB20" s="389"/>
    </row>
    <row r="21" spans="2:28" s="7" customFormat="1" ht="14.85" customHeight="1">
      <c r="B21" s="15"/>
      <c r="C21" s="10"/>
      <c r="D21" s="10"/>
      <c r="E21" s="10"/>
      <c r="F21" s="10" t="s">
        <v>29</v>
      </c>
      <c r="G21" s="18"/>
      <c r="H21" s="18"/>
      <c r="I21" s="19"/>
      <c r="J21" s="19"/>
      <c r="K21" s="19"/>
      <c r="L21" s="19"/>
      <c r="M21" s="19"/>
      <c r="N21" s="388">
        <f>連結BS!N21/1000</f>
        <v>0</v>
      </c>
      <c r="O21" s="389"/>
      <c r="P21" s="12"/>
      <c r="Q21" s="12"/>
      <c r="R21" s="12" t="s">
        <v>17</v>
      </c>
      <c r="S21" s="12"/>
      <c r="T21" s="12"/>
      <c r="U21" s="12"/>
      <c r="V21" s="14"/>
      <c r="W21" s="14"/>
      <c r="X21" s="14"/>
      <c r="Y21" s="14"/>
      <c r="Z21" s="14"/>
      <c r="AA21" s="388">
        <f>連結BS!AA21/1000</f>
        <v>0</v>
      </c>
      <c r="AB21" s="389"/>
    </row>
    <row r="22" spans="2:28" s="7" customFormat="1" ht="14.85" customHeight="1">
      <c r="B22" s="15"/>
      <c r="C22" s="10"/>
      <c r="D22" s="10"/>
      <c r="E22" s="10"/>
      <c r="F22" s="10" t="s">
        <v>173</v>
      </c>
      <c r="G22" s="10"/>
      <c r="H22" s="10"/>
      <c r="I22" s="9"/>
      <c r="J22" s="9"/>
      <c r="K22" s="9"/>
      <c r="L22" s="9"/>
      <c r="M22" s="9"/>
      <c r="N22" s="388">
        <f>連結BS!N22/1000</f>
        <v>0</v>
      </c>
      <c r="O22" s="389"/>
      <c r="P22" s="392" t="s">
        <v>30</v>
      </c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4">
        <f>連結BS!AA22/1000</f>
        <v>37993.919623999995</v>
      </c>
      <c r="AB22" s="395"/>
    </row>
    <row r="23" spans="2:28" s="7" customFormat="1" ht="14.85" customHeight="1">
      <c r="B23" s="15"/>
      <c r="C23" s="10"/>
      <c r="D23" s="10"/>
      <c r="E23" s="10"/>
      <c r="F23" s="10" t="s">
        <v>31</v>
      </c>
      <c r="G23" s="10"/>
      <c r="H23" s="10"/>
      <c r="I23" s="9"/>
      <c r="J23" s="9"/>
      <c r="K23" s="9"/>
      <c r="L23" s="9"/>
      <c r="M23" s="9"/>
      <c r="N23" s="388">
        <f>連結BS!N23/1000</f>
        <v>0</v>
      </c>
      <c r="O23" s="389"/>
      <c r="P23" s="12" t="s">
        <v>32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88"/>
      <c r="AB23" s="389"/>
    </row>
    <row r="24" spans="2:28" s="7" customFormat="1" ht="14.85" customHeight="1">
      <c r="B24" s="15"/>
      <c r="C24" s="10"/>
      <c r="D24" s="10"/>
      <c r="E24" s="10"/>
      <c r="F24" s="10" t="s">
        <v>33</v>
      </c>
      <c r="G24" s="10"/>
      <c r="H24" s="10"/>
      <c r="I24" s="9"/>
      <c r="J24" s="9"/>
      <c r="K24" s="9"/>
      <c r="L24" s="9"/>
      <c r="M24" s="9"/>
      <c r="N24" s="388">
        <f>連結BS!N24/1000</f>
        <v>0</v>
      </c>
      <c r="O24" s="389"/>
      <c r="P24" s="12"/>
      <c r="Q24" s="16" t="s">
        <v>34</v>
      </c>
      <c r="R24" s="23"/>
      <c r="S24" s="23"/>
      <c r="T24" s="23"/>
      <c r="U24" s="23"/>
      <c r="V24" s="24"/>
      <c r="W24" s="24"/>
      <c r="X24" s="24"/>
      <c r="Y24" s="24"/>
      <c r="Z24" s="24"/>
      <c r="AA24" s="388">
        <f>連結BS!AA24/1000</f>
        <v>54997.86</v>
      </c>
      <c r="AB24" s="389"/>
    </row>
    <row r="25" spans="2:28" s="7" customFormat="1" ht="14.85" customHeight="1">
      <c r="B25" s="15"/>
      <c r="C25" s="10"/>
      <c r="D25" s="10"/>
      <c r="E25" s="10" t="s">
        <v>35</v>
      </c>
      <c r="F25" s="10"/>
      <c r="G25" s="10"/>
      <c r="H25" s="10"/>
      <c r="I25" s="9"/>
      <c r="J25" s="9"/>
      <c r="K25" s="9"/>
      <c r="L25" s="9"/>
      <c r="M25" s="9"/>
      <c r="N25" s="388">
        <f>連結BS!N25/1000</f>
        <v>0</v>
      </c>
      <c r="O25" s="389"/>
      <c r="P25" s="12"/>
      <c r="Q25" s="14" t="s">
        <v>36</v>
      </c>
      <c r="R25" s="23"/>
      <c r="S25" s="23"/>
      <c r="T25" s="23"/>
      <c r="U25" s="23"/>
      <c r="V25" s="24"/>
      <c r="W25" s="24"/>
      <c r="X25" s="24"/>
      <c r="Y25" s="24"/>
      <c r="Z25" s="24"/>
      <c r="AA25" s="388">
        <f>連結BS!AA25/1000</f>
        <v>-37362.7070475</v>
      </c>
      <c r="AB25" s="389"/>
    </row>
    <row r="26" spans="2:28" s="7" customFormat="1" ht="14.85" customHeight="1">
      <c r="B26" s="15"/>
      <c r="C26" s="10"/>
      <c r="D26" s="10"/>
      <c r="E26" s="10"/>
      <c r="F26" s="10" t="s">
        <v>37</v>
      </c>
      <c r="G26" s="10"/>
      <c r="H26" s="10"/>
      <c r="I26" s="9"/>
      <c r="J26" s="9"/>
      <c r="K26" s="9"/>
      <c r="L26" s="9"/>
      <c r="M26" s="9"/>
      <c r="N26" s="388">
        <f>連結BS!N26/1000</f>
        <v>0</v>
      </c>
      <c r="O26" s="389"/>
      <c r="P26" s="213"/>
      <c r="Q26" s="14"/>
      <c r="R26" s="14"/>
      <c r="S26" s="14"/>
      <c r="T26" s="14"/>
      <c r="U26" s="14"/>
      <c r="V26" s="14"/>
      <c r="W26" s="14"/>
      <c r="X26" s="14"/>
      <c r="Y26" s="14"/>
      <c r="Z26" s="214"/>
      <c r="AA26" s="388"/>
      <c r="AB26" s="389"/>
    </row>
    <row r="27" spans="2:28" s="7" customFormat="1" ht="14.85" customHeight="1">
      <c r="B27" s="15"/>
      <c r="C27" s="10"/>
      <c r="D27" s="10"/>
      <c r="E27" s="10"/>
      <c r="F27" s="10" t="s">
        <v>16</v>
      </c>
      <c r="G27" s="10"/>
      <c r="H27" s="10"/>
      <c r="I27" s="9"/>
      <c r="J27" s="9"/>
      <c r="K27" s="9"/>
      <c r="L27" s="9"/>
      <c r="M27" s="9"/>
      <c r="N27" s="388">
        <f>連結BS!N27/1000</f>
        <v>0</v>
      </c>
      <c r="O27" s="389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88"/>
      <c r="AB27" s="389"/>
    </row>
    <row r="28" spans="2:28" s="7" customFormat="1" ht="14.85" customHeight="1">
      <c r="B28" s="15"/>
      <c r="C28" s="10"/>
      <c r="D28" s="10"/>
      <c r="E28" s="10"/>
      <c r="F28" s="10" t="s">
        <v>18</v>
      </c>
      <c r="G28" s="10"/>
      <c r="H28" s="10"/>
      <c r="I28" s="9"/>
      <c r="J28" s="9"/>
      <c r="K28" s="9"/>
      <c r="L28" s="9"/>
      <c r="M28" s="9"/>
      <c r="N28" s="388">
        <f>連結BS!N28/1000</f>
        <v>0</v>
      </c>
      <c r="O28" s="389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88"/>
      <c r="AB28" s="389"/>
    </row>
    <row r="29" spans="2:28" s="7" customFormat="1" ht="14.85" customHeight="1">
      <c r="B29" s="15"/>
      <c r="C29" s="10"/>
      <c r="D29" s="10"/>
      <c r="E29" s="10"/>
      <c r="F29" s="10" t="s">
        <v>38</v>
      </c>
      <c r="G29" s="10"/>
      <c r="H29" s="10"/>
      <c r="I29" s="9"/>
      <c r="J29" s="9"/>
      <c r="K29" s="9"/>
      <c r="L29" s="9"/>
      <c r="M29" s="9"/>
      <c r="N29" s="388">
        <f>連結BS!N29/1000</f>
        <v>0</v>
      </c>
      <c r="O29" s="389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88"/>
      <c r="AB29" s="389"/>
    </row>
    <row r="30" spans="2:28" s="7" customFormat="1" ht="14.85" customHeight="1">
      <c r="B30" s="15"/>
      <c r="C30" s="10"/>
      <c r="D30" s="10"/>
      <c r="E30" s="10"/>
      <c r="F30" s="10" t="s">
        <v>21</v>
      </c>
      <c r="G30" s="10"/>
      <c r="H30" s="10"/>
      <c r="I30" s="9"/>
      <c r="J30" s="9"/>
      <c r="K30" s="9"/>
      <c r="L30" s="9"/>
      <c r="M30" s="9"/>
      <c r="N30" s="388">
        <f>連結BS!N30/1000</f>
        <v>0</v>
      </c>
      <c r="O30" s="389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388"/>
      <c r="AB30" s="389"/>
    </row>
    <row r="31" spans="2:28" s="7" customFormat="1" ht="14.85" customHeight="1">
      <c r="B31" s="15"/>
      <c r="C31" s="10"/>
      <c r="D31" s="10"/>
      <c r="E31" s="10"/>
      <c r="F31" s="10" t="s">
        <v>39</v>
      </c>
      <c r="G31" s="10"/>
      <c r="H31" s="10"/>
      <c r="I31" s="9"/>
      <c r="J31" s="9"/>
      <c r="K31" s="9"/>
      <c r="L31" s="9"/>
      <c r="M31" s="9"/>
      <c r="N31" s="388">
        <f>連結BS!N31/1000</f>
        <v>0</v>
      </c>
      <c r="O31" s="38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88"/>
      <c r="AB31" s="389"/>
    </row>
    <row r="32" spans="2:28" s="7" customFormat="1" ht="14.85" customHeight="1">
      <c r="B32" s="15"/>
      <c r="C32" s="10"/>
      <c r="D32" s="10"/>
      <c r="E32" s="10"/>
      <c r="F32" s="10" t="s">
        <v>31</v>
      </c>
      <c r="G32" s="10"/>
      <c r="H32" s="10"/>
      <c r="I32" s="9"/>
      <c r="J32" s="9"/>
      <c r="K32" s="9"/>
      <c r="L32" s="9"/>
      <c r="M32" s="9"/>
      <c r="N32" s="388">
        <f>連結BS!N32/1000</f>
        <v>0</v>
      </c>
      <c r="O32" s="38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88"/>
      <c r="AB32" s="389"/>
    </row>
    <row r="33" spans="2:28" s="7" customFormat="1" ht="14.85" customHeight="1">
      <c r="B33" s="15"/>
      <c r="C33" s="10"/>
      <c r="D33" s="10"/>
      <c r="E33" s="10"/>
      <c r="F33" s="10" t="s">
        <v>33</v>
      </c>
      <c r="G33" s="10"/>
      <c r="H33" s="10"/>
      <c r="I33" s="9"/>
      <c r="J33" s="9"/>
      <c r="K33" s="9"/>
      <c r="L33" s="9"/>
      <c r="M33" s="9"/>
      <c r="N33" s="388">
        <f>連結BS!N33/1000</f>
        <v>0</v>
      </c>
      <c r="O33" s="38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88"/>
      <c r="AB33" s="389"/>
    </row>
    <row r="34" spans="2:28" s="7" customFormat="1" ht="14.85" customHeight="1">
      <c r="B34" s="15"/>
      <c r="C34" s="10"/>
      <c r="D34" s="10"/>
      <c r="E34" s="10" t="s">
        <v>40</v>
      </c>
      <c r="F34" s="26"/>
      <c r="G34" s="26"/>
      <c r="H34" s="26"/>
      <c r="I34" s="27"/>
      <c r="J34" s="27"/>
      <c r="K34" s="27"/>
      <c r="L34" s="27"/>
      <c r="M34" s="27"/>
      <c r="N34" s="388">
        <f>連結BS!N34/1000</f>
        <v>25353</v>
      </c>
      <c r="O34" s="389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388"/>
      <c r="AB34" s="389"/>
    </row>
    <row r="35" spans="2:28" s="7" customFormat="1" ht="14.85" customHeight="1">
      <c r="B35" s="15"/>
      <c r="C35" s="10"/>
      <c r="D35" s="10"/>
      <c r="E35" s="10" t="s">
        <v>41</v>
      </c>
      <c r="F35" s="26"/>
      <c r="G35" s="26"/>
      <c r="H35" s="26"/>
      <c r="I35" s="27"/>
      <c r="J35" s="27"/>
      <c r="K35" s="27"/>
      <c r="L35" s="27"/>
      <c r="M35" s="27"/>
      <c r="N35" s="388">
        <f>連結BS!N35/1000</f>
        <v>-24704.991999999998</v>
      </c>
      <c r="O35" s="389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88"/>
      <c r="AB35" s="389"/>
    </row>
    <row r="36" spans="2:28" s="7" customFormat="1" ht="14.85" customHeight="1">
      <c r="B36" s="15"/>
      <c r="C36" s="10"/>
      <c r="D36" s="10" t="s">
        <v>42</v>
      </c>
      <c r="E36" s="10"/>
      <c r="F36" s="26"/>
      <c r="G36" s="26"/>
      <c r="H36" s="26"/>
      <c r="I36" s="27"/>
      <c r="J36" s="27"/>
      <c r="K36" s="27"/>
      <c r="L36" s="27"/>
      <c r="M36" s="27"/>
      <c r="N36" s="388">
        <f>連結BS!N36/1000</f>
        <v>0</v>
      </c>
      <c r="O36" s="389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88"/>
      <c r="AB36" s="389"/>
    </row>
    <row r="37" spans="2:28" s="7" customFormat="1" ht="14.85" customHeight="1">
      <c r="B37" s="15"/>
      <c r="C37" s="10"/>
      <c r="D37" s="10"/>
      <c r="E37" s="10" t="s">
        <v>43</v>
      </c>
      <c r="F37" s="10"/>
      <c r="G37" s="10"/>
      <c r="H37" s="10"/>
      <c r="I37" s="9"/>
      <c r="J37" s="9"/>
      <c r="K37" s="9"/>
      <c r="L37" s="9"/>
      <c r="M37" s="9"/>
      <c r="N37" s="388">
        <f>連結BS!N37/1000</f>
        <v>0</v>
      </c>
      <c r="O37" s="389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88"/>
      <c r="AB37" s="389"/>
    </row>
    <row r="38" spans="2:28" s="7" customFormat="1" ht="14.85" customHeight="1">
      <c r="B38" s="15"/>
      <c r="C38" s="10"/>
      <c r="D38" s="10"/>
      <c r="E38" s="10" t="s">
        <v>174</v>
      </c>
      <c r="F38" s="10"/>
      <c r="G38" s="10"/>
      <c r="H38" s="10"/>
      <c r="I38" s="9"/>
      <c r="J38" s="9"/>
      <c r="K38" s="9"/>
      <c r="L38" s="9"/>
      <c r="M38" s="9"/>
      <c r="N38" s="388">
        <f>連結BS!N38/1000</f>
        <v>0</v>
      </c>
      <c r="O38" s="389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88"/>
      <c r="AB38" s="389"/>
    </row>
    <row r="39" spans="2:28" s="7" customFormat="1" ht="14.85" customHeight="1">
      <c r="B39" s="15"/>
      <c r="C39" s="10"/>
      <c r="D39" s="10" t="s">
        <v>44</v>
      </c>
      <c r="E39" s="10"/>
      <c r="F39" s="10"/>
      <c r="G39" s="10"/>
      <c r="H39" s="10"/>
      <c r="I39" s="10"/>
      <c r="J39" s="9"/>
      <c r="K39" s="9"/>
      <c r="L39" s="9"/>
      <c r="M39" s="9"/>
      <c r="N39" s="388">
        <f>連結BS!N39/1000</f>
        <v>40003.355000000003</v>
      </c>
      <c r="O39" s="38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88"/>
      <c r="AB39" s="389"/>
    </row>
    <row r="40" spans="2:28" s="7" customFormat="1" ht="14.85" customHeight="1">
      <c r="B40" s="15"/>
      <c r="C40" s="10"/>
      <c r="D40" s="10"/>
      <c r="E40" s="10" t="s">
        <v>45</v>
      </c>
      <c r="F40" s="10"/>
      <c r="G40" s="10"/>
      <c r="H40" s="10"/>
      <c r="I40" s="10"/>
      <c r="J40" s="9"/>
      <c r="K40" s="9"/>
      <c r="L40" s="9"/>
      <c r="M40" s="9"/>
      <c r="N40" s="388">
        <f>連結BS!N40/1000</f>
        <v>0</v>
      </c>
      <c r="O40" s="389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88"/>
      <c r="AB40" s="389"/>
    </row>
    <row r="41" spans="2:28" s="7" customFormat="1" ht="14.85" customHeight="1">
      <c r="B41" s="15"/>
      <c r="C41" s="10"/>
      <c r="D41" s="10"/>
      <c r="E41" s="10"/>
      <c r="F41" s="16" t="s">
        <v>46</v>
      </c>
      <c r="G41" s="10"/>
      <c r="H41" s="10"/>
      <c r="I41" s="10"/>
      <c r="J41" s="9"/>
      <c r="K41" s="9"/>
      <c r="L41" s="9"/>
      <c r="M41" s="9"/>
      <c r="N41" s="388">
        <f>連結BS!N41/1000</f>
        <v>0</v>
      </c>
      <c r="O41" s="389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88"/>
      <c r="AB41" s="389"/>
    </row>
    <row r="42" spans="2:28" s="7" customFormat="1" ht="14.85" customHeight="1">
      <c r="B42" s="15"/>
      <c r="C42" s="10"/>
      <c r="D42" s="10"/>
      <c r="E42" s="10"/>
      <c r="F42" s="16" t="s">
        <v>47</v>
      </c>
      <c r="G42" s="10"/>
      <c r="H42" s="10"/>
      <c r="I42" s="10"/>
      <c r="J42" s="9"/>
      <c r="K42" s="9"/>
      <c r="L42" s="9"/>
      <c r="M42" s="9"/>
      <c r="N42" s="388">
        <f>連結BS!N42/1000</f>
        <v>0</v>
      </c>
      <c r="O42" s="389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88"/>
      <c r="AB42" s="389"/>
    </row>
    <row r="43" spans="2:28" s="7" customFormat="1" ht="14.85" customHeight="1">
      <c r="B43" s="15"/>
      <c r="C43" s="10"/>
      <c r="D43" s="10"/>
      <c r="E43" s="10"/>
      <c r="F43" s="16" t="s">
        <v>17</v>
      </c>
      <c r="G43" s="10"/>
      <c r="H43" s="10"/>
      <c r="I43" s="10"/>
      <c r="J43" s="9"/>
      <c r="K43" s="9"/>
      <c r="L43" s="9"/>
      <c r="M43" s="9"/>
      <c r="N43" s="388">
        <f>連結BS!N43/1000</f>
        <v>0</v>
      </c>
      <c r="O43" s="389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90"/>
      <c r="AB43" s="291"/>
    </row>
    <row r="44" spans="2:28" s="7" customFormat="1" ht="14.85" customHeight="1">
      <c r="B44" s="15"/>
      <c r="C44" s="10"/>
      <c r="D44" s="10"/>
      <c r="E44" s="10" t="s">
        <v>175</v>
      </c>
      <c r="F44" s="10"/>
      <c r="G44" s="10"/>
      <c r="H44" s="10"/>
      <c r="I44" s="9"/>
      <c r="J44" s="9"/>
      <c r="K44" s="9"/>
      <c r="L44" s="9"/>
      <c r="M44" s="9"/>
      <c r="N44" s="388">
        <f>連結BS!N44/1000</f>
        <v>0</v>
      </c>
      <c r="O44" s="389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90"/>
      <c r="AB44" s="291"/>
    </row>
    <row r="45" spans="2:28" s="7" customFormat="1" ht="14.85" customHeight="1">
      <c r="B45" s="15"/>
      <c r="C45" s="10"/>
      <c r="D45" s="10"/>
      <c r="E45" s="10" t="s">
        <v>48</v>
      </c>
      <c r="F45" s="10"/>
      <c r="G45" s="10"/>
      <c r="H45" s="10"/>
      <c r="I45" s="9"/>
      <c r="J45" s="9"/>
      <c r="K45" s="9"/>
      <c r="L45" s="9"/>
      <c r="M45" s="9"/>
      <c r="N45" s="388">
        <f>連結BS!N45/1000</f>
        <v>0</v>
      </c>
      <c r="O45" s="389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90"/>
      <c r="AB45" s="291"/>
    </row>
    <row r="46" spans="2:28" s="7" customFormat="1" ht="14.85" customHeight="1">
      <c r="B46" s="15"/>
      <c r="C46" s="10"/>
      <c r="D46" s="10"/>
      <c r="E46" s="10" t="s">
        <v>49</v>
      </c>
      <c r="F46" s="10"/>
      <c r="G46" s="10"/>
      <c r="H46" s="10"/>
      <c r="I46" s="9"/>
      <c r="J46" s="9"/>
      <c r="K46" s="9"/>
      <c r="L46" s="9"/>
      <c r="M46" s="9"/>
      <c r="N46" s="388">
        <f>連結BS!N46/1000</f>
        <v>0</v>
      </c>
      <c r="O46" s="389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88"/>
      <c r="AB46" s="389"/>
    </row>
    <row r="47" spans="2:28" s="7" customFormat="1" ht="14.85" customHeight="1">
      <c r="B47" s="15"/>
      <c r="C47" s="10"/>
      <c r="D47" s="10"/>
      <c r="E47" s="10" t="s">
        <v>50</v>
      </c>
      <c r="F47" s="10"/>
      <c r="G47" s="10"/>
      <c r="H47" s="10"/>
      <c r="I47" s="9"/>
      <c r="J47" s="9"/>
      <c r="K47" s="9"/>
      <c r="L47" s="9"/>
      <c r="M47" s="9"/>
      <c r="N47" s="388">
        <f>連結BS!N47/1000</f>
        <v>40003.355000000003</v>
      </c>
      <c r="O47" s="389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90"/>
      <c r="AB47" s="291"/>
    </row>
    <row r="48" spans="2:28" s="7" customFormat="1" ht="14.85" customHeight="1">
      <c r="B48" s="15"/>
      <c r="C48" s="10"/>
      <c r="D48" s="10"/>
      <c r="E48" s="10"/>
      <c r="F48" s="16" t="s">
        <v>51</v>
      </c>
      <c r="G48" s="10"/>
      <c r="H48" s="10"/>
      <c r="I48" s="9"/>
      <c r="J48" s="9"/>
      <c r="K48" s="9"/>
      <c r="L48" s="9"/>
      <c r="M48" s="9"/>
      <c r="N48" s="388">
        <f>連結BS!N48/1000</f>
        <v>0</v>
      </c>
      <c r="O48" s="38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388"/>
      <c r="AB48" s="389"/>
    </row>
    <row r="49" spans="2:28" s="7" customFormat="1" ht="14.85" customHeight="1">
      <c r="B49" s="15"/>
      <c r="C49" s="9"/>
      <c r="D49" s="10"/>
      <c r="E49" s="10"/>
      <c r="F49" s="10" t="s">
        <v>39</v>
      </c>
      <c r="G49" s="10"/>
      <c r="H49" s="10"/>
      <c r="I49" s="9"/>
      <c r="J49" s="9"/>
      <c r="K49" s="9"/>
      <c r="L49" s="9"/>
      <c r="M49" s="9"/>
      <c r="N49" s="388">
        <f>連結BS!N49/1000</f>
        <v>40003.355000000003</v>
      </c>
      <c r="O49" s="389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88"/>
      <c r="AB49" s="389"/>
    </row>
    <row r="50" spans="2:28" s="7" customFormat="1" ht="14.85" customHeight="1">
      <c r="B50" s="15"/>
      <c r="C50" s="9"/>
      <c r="D50" s="10"/>
      <c r="E50" s="10" t="s">
        <v>17</v>
      </c>
      <c r="F50" s="10"/>
      <c r="G50" s="10"/>
      <c r="H50" s="10"/>
      <c r="I50" s="9"/>
      <c r="J50" s="9"/>
      <c r="K50" s="9"/>
      <c r="L50" s="9"/>
      <c r="M50" s="9"/>
      <c r="N50" s="388">
        <f>連結BS!N50/1000</f>
        <v>0</v>
      </c>
      <c r="O50" s="38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388"/>
      <c r="AB50" s="389"/>
    </row>
    <row r="51" spans="2:28" s="7" customFormat="1" ht="14.85" customHeight="1">
      <c r="B51" s="15"/>
      <c r="C51" s="9"/>
      <c r="D51" s="10"/>
      <c r="E51" s="16" t="s">
        <v>52</v>
      </c>
      <c r="F51" s="10"/>
      <c r="G51" s="10"/>
      <c r="H51" s="10"/>
      <c r="I51" s="9"/>
      <c r="J51" s="9"/>
      <c r="K51" s="9"/>
      <c r="L51" s="9"/>
      <c r="M51" s="9"/>
      <c r="N51" s="388">
        <f>連結BS!N51/1000</f>
        <v>0</v>
      </c>
      <c r="O51" s="389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388"/>
      <c r="AB51" s="389"/>
    </row>
    <row r="52" spans="2:28" s="7" customFormat="1" ht="14.85" customHeight="1">
      <c r="B52" s="15"/>
      <c r="C52" s="9" t="s">
        <v>53</v>
      </c>
      <c r="D52" s="10"/>
      <c r="E52" s="11"/>
      <c r="F52" s="11"/>
      <c r="G52" s="11"/>
      <c r="H52" s="9"/>
      <c r="I52" s="9"/>
      <c r="J52" s="9"/>
      <c r="K52" s="9"/>
      <c r="L52" s="9"/>
      <c r="M52" s="9"/>
      <c r="N52" s="388">
        <f>連結BS!N52/1000</f>
        <v>631.21257649999995</v>
      </c>
      <c r="O52" s="38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388"/>
      <c r="AB52" s="389"/>
    </row>
    <row r="53" spans="2:28" s="7" customFormat="1" ht="14.85" customHeight="1">
      <c r="B53" s="15"/>
      <c r="C53" s="9"/>
      <c r="D53" s="10" t="s">
        <v>54</v>
      </c>
      <c r="E53" s="11"/>
      <c r="F53" s="11"/>
      <c r="G53" s="11"/>
      <c r="H53" s="9"/>
      <c r="I53" s="9"/>
      <c r="J53" s="9"/>
      <c r="K53" s="9"/>
      <c r="L53" s="9"/>
      <c r="M53" s="9"/>
      <c r="N53" s="388">
        <f>連結BS!N53/1000</f>
        <v>631.21257649999995</v>
      </c>
      <c r="O53" s="38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90"/>
      <c r="AB53" s="291"/>
    </row>
    <row r="54" spans="2:28" s="7" customFormat="1" ht="14.85" customHeight="1">
      <c r="B54" s="15"/>
      <c r="C54" s="9"/>
      <c r="D54" s="16" t="s">
        <v>55</v>
      </c>
      <c r="E54" s="10"/>
      <c r="F54" s="26"/>
      <c r="G54" s="23"/>
      <c r="H54" s="23"/>
      <c r="I54" s="24"/>
      <c r="J54" s="9"/>
      <c r="K54" s="9"/>
      <c r="L54" s="9"/>
      <c r="M54" s="9"/>
      <c r="N54" s="388">
        <f>連結BS!N54/1000</f>
        <v>0</v>
      </c>
      <c r="O54" s="38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388"/>
      <c r="AB54" s="389"/>
    </row>
    <row r="55" spans="2:28" s="7" customFormat="1" ht="14.85" customHeight="1">
      <c r="B55" s="15"/>
      <c r="C55" s="9"/>
      <c r="D55" s="10" t="s">
        <v>56</v>
      </c>
      <c r="E55" s="10"/>
      <c r="F55" s="10"/>
      <c r="G55" s="10"/>
      <c r="H55" s="10"/>
      <c r="I55" s="9"/>
      <c r="J55" s="9"/>
      <c r="K55" s="9"/>
      <c r="L55" s="9"/>
      <c r="M55" s="9"/>
      <c r="N55" s="388">
        <f>連結BS!N55/1000</f>
        <v>0</v>
      </c>
      <c r="O55" s="38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88"/>
      <c r="AB55" s="389"/>
    </row>
    <row r="56" spans="2:28" s="7" customFormat="1" ht="14.85" customHeight="1">
      <c r="B56" s="15"/>
      <c r="C56" s="10"/>
      <c r="D56" s="10" t="s">
        <v>50</v>
      </c>
      <c r="E56" s="10"/>
      <c r="F56" s="26"/>
      <c r="G56" s="23"/>
      <c r="H56" s="23"/>
      <c r="I56" s="24"/>
      <c r="J56" s="24"/>
      <c r="K56" s="24"/>
      <c r="L56" s="24"/>
      <c r="M56" s="24"/>
      <c r="N56" s="388">
        <f>連結BS!N56/1000</f>
        <v>0</v>
      </c>
      <c r="O56" s="389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388"/>
      <c r="AB56" s="389"/>
    </row>
    <row r="57" spans="2:28" s="7" customFormat="1" ht="14.85" customHeight="1">
      <c r="B57" s="15"/>
      <c r="C57" s="10"/>
      <c r="D57" s="10"/>
      <c r="E57" s="10" t="s">
        <v>57</v>
      </c>
      <c r="F57" s="10"/>
      <c r="G57" s="10"/>
      <c r="H57" s="10"/>
      <c r="I57" s="9"/>
      <c r="J57" s="9"/>
      <c r="K57" s="9"/>
      <c r="L57" s="9"/>
      <c r="M57" s="9"/>
      <c r="N57" s="388">
        <f>連結BS!N57/1000</f>
        <v>0</v>
      </c>
      <c r="O57" s="389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388"/>
      <c r="AB57" s="389"/>
    </row>
    <row r="58" spans="2:28" s="7" customFormat="1" ht="14.85" customHeight="1">
      <c r="B58" s="15"/>
      <c r="C58" s="10"/>
      <c r="D58" s="10"/>
      <c r="E58" s="16" t="s">
        <v>51</v>
      </c>
      <c r="F58" s="10"/>
      <c r="G58" s="10"/>
      <c r="H58" s="10"/>
      <c r="I58" s="9"/>
      <c r="J58" s="9"/>
      <c r="K58" s="9"/>
      <c r="L58" s="9"/>
      <c r="M58" s="9"/>
      <c r="N58" s="388">
        <f>連結BS!N58/1000</f>
        <v>0</v>
      </c>
      <c r="O58" s="389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388"/>
      <c r="AB58" s="389"/>
    </row>
    <row r="59" spans="2:28" s="7" customFormat="1" ht="14.85" customHeight="1">
      <c r="B59" s="15"/>
      <c r="C59" s="10"/>
      <c r="D59" s="10" t="s">
        <v>58</v>
      </c>
      <c r="E59" s="10"/>
      <c r="F59" s="26"/>
      <c r="G59" s="23"/>
      <c r="H59" s="23"/>
      <c r="I59" s="24"/>
      <c r="J59" s="24"/>
      <c r="K59" s="24"/>
      <c r="L59" s="24"/>
      <c r="M59" s="24"/>
      <c r="N59" s="388">
        <f>連結BS!N59/1000</f>
        <v>0</v>
      </c>
      <c r="O59" s="389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388"/>
      <c r="AB59" s="389"/>
    </row>
    <row r="60" spans="2:28" s="7" customFormat="1" ht="14.85" customHeight="1">
      <c r="B60" s="15"/>
      <c r="C60" s="10"/>
      <c r="D60" s="10" t="s">
        <v>39</v>
      </c>
      <c r="E60" s="10"/>
      <c r="F60" s="10"/>
      <c r="G60" s="10"/>
      <c r="H60" s="10"/>
      <c r="I60" s="9"/>
      <c r="J60" s="9"/>
      <c r="K60" s="9"/>
      <c r="L60" s="9"/>
      <c r="M60" s="9"/>
      <c r="N60" s="388">
        <f>連結BS!N60/1000</f>
        <v>0</v>
      </c>
      <c r="O60" s="389"/>
      <c r="P60" s="411"/>
      <c r="Q60" s="412"/>
      <c r="R60" s="412"/>
      <c r="S60" s="412"/>
      <c r="T60" s="412"/>
      <c r="U60" s="412"/>
      <c r="V60" s="412"/>
      <c r="W60" s="412"/>
      <c r="X60" s="412"/>
      <c r="Y60" s="412"/>
      <c r="Z60" s="413"/>
      <c r="AA60" s="414"/>
      <c r="AB60" s="415"/>
    </row>
    <row r="61" spans="2:28" s="7" customFormat="1" ht="16.5" customHeight="1" thickBot="1">
      <c r="B61" s="15"/>
      <c r="C61" s="10"/>
      <c r="D61" s="16" t="s">
        <v>52</v>
      </c>
      <c r="E61" s="10"/>
      <c r="F61" s="10"/>
      <c r="G61" s="10"/>
      <c r="H61" s="10"/>
      <c r="I61" s="9"/>
      <c r="J61" s="9"/>
      <c r="K61" s="9"/>
      <c r="L61" s="9"/>
      <c r="M61" s="9"/>
      <c r="N61" s="388">
        <f>連結BS!N61/1000</f>
        <v>0</v>
      </c>
      <c r="O61" s="389"/>
      <c r="P61" s="400" t="s">
        <v>59</v>
      </c>
      <c r="Q61" s="401"/>
      <c r="R61" s="401"/>
      <c r="S61" s="401"/>
      <c r="T61" s="401"/>
      <c r="U61" s="401"/>
      <c r="V61" s="401"/>
      <c r="W61" s="401"/>
      <c r="X61" s="401"/>
      <c r="Y61" s="401"/>
      <c r="Z61" s="402"/>
      <c r="AA61" s="398">
        <f>連結BS!AA61/1000</f>
        <v>17635.152952500001</v>
      </c>
      <c r="AB61" s="399"/>
    </row>
    <row r="62" spans="2:28" s="7" customFormat="1" ht="14.85" customHeight="1" thickBot="1">
      <c r="B62" s="403" t="s">
        <v>60</v>
      </c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5"/>
      <c r="N62" s="406">
        <f>連結BS!N62/1000</f>
        <v>55629.072576499995</v>
      </c>
      <c r="O62" s="407"/>
      <c r="P62" s="408" t="s">
        <v>61</v>
      </c>
      <c r="Q62" s="409"/>
      <c r="R62" s="409"/>
      <c r="S62" s="409"/>
      <c r="T62" s="409"/>
      <c r="U62" s="409"/>
      <c r="V62" s="409"/>
      <c r="W62" s="409"/>
      <c r="X62" s="409"/>
      <c r="Y62" s="409"/>
      <c r="Z62" s="410"/>
      <c r="AA62" s="406">
        <f>連結BS!AA62/1000</f>
        <v>55629.072576499995</v>
      </c>
      <c r="AB62" s="407"/>
    </row>
    <row r="63" spans="2:28" s="7" customFormat="1" ht="9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A63" s="215"/>
      <c r="AB63" s="215"/>
    </row>
    <row r="64" spans="2:28" s="7" customFormat="1" ht="14.8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A64" s="28"/>
      <c r="AB64" s="28"/>
    </row>
    <row r="65" spans="1:28" s="7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6"/>
      <c r="AB65" s="6"/>
    </row>
    <row r="66" spans="1:28" s="7" customFormat="1" ht="14.8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7" customFormat="1" ht="14.85" customHeight="1">
      <c r="AA67" s="1"/>
      <c r="AB67" s="1"/>
    </row>
    <row r="68" spans="1:28" s="7" customFormat="1" ht="14.85" customHeight="1"/>
    <row r="69" spans="1:28" s="7" customFormat="1" ht="14.85" customHeight="1"/>
    <row r="70" spans="1:28" s="7" customFormat="1" ht="14.85" customHeight="1"/>
    <row r="71" spans="1:28" s="7" customFormat="1" ht="14.85" customHeight="1"/>
    <row r="72" spans="1:28" s="7" customFormat="1" ht="14.85" customHeight="1"/>
    <row r="73" spans="1:28" s="7" customFormat="1" ht="14.85" customHeight="1"/>
    <row r="74" spans="1:28" s="7" customFormat="1" ht="14.85" customHeight="1"/>
    <row r="75" spans="1:28" s="7" customFormat="1" ht="14.85" customHeight="1"/>
    <row r="76" spans="1:28" s="7" customFormat="1" ht="14.85" customHeight="1"/>
    <row r="77" spans="1:28" s="7" customFormat="1" ht="14.85" customHeight="1">
      <c r="A77" s="28"/>
    </row>
    <row r="78" spans="1:28" s="7" customFormat="1" ht="14.85" customHeight="1">
      <c r="A78" s="6"/>
    </row>
    <row r="79" spans="1:28" s="7" customFormat="1" ht="14.85" customHeight="1">
      <c r="A79" s="1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8" s="7" customFormat="1" ht="14.85" customHeight="1">
      <c r="A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8" s="7" customFormat="1" ht="14.8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7" customFormat="1" ht="14.8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28" customFormat="1" ht="14.8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14.85" hidden="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4.85" hidden="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7" customFormat="1" ht="14.85" hidden="1" customHeight="1"/>
    <row r="88" spans="1:28" s="7" customFormat="1" ht="14.85" hidden="1" customHeight="1"/>
    <row r="89" spans="1:28" s="7" customFormat="1" ht="14.85" hidden="1" customHeight="1"/>
    <row r="90" spans="1:28" s="7" customFormat="1" ht="14.85" hidden="1" customHeight="1"/>
    <row r="91" spans="1:28" s="7" customFormat="1" ht="14.85" hidden="1" customHeight="1"/>
    <row r="92" spans="1:28" s="7" customFormat="1" ht="14.85" hidden="1" customHeight="1"/>
    <row r="93" spans="1:28" s="7" customFormat="1" ht="14.85" hidden="1" customHeight="1"/>
    <row r="94" spans="1:28" s="7" customFormat="1" ht="14.85" hidden="1" customHeight="1"/>
    <row r="95" spans="1:28" s="7" customFormat="1" ht="14.85" hidden="1" customHeight="1"/>
    <row r="96" spans="1:28" s="7" customFormat="1" ht="14.85" hidden="1" customHeight="1"/>
    <row r="97" spans="2:28" s="7" customFormat="1" ht="14.85" hidden="1" customHeight="1"/>
    <row r="98" spans="2:28" s="7" customFormat="1" ht="14.85" hidden="1" customHeight="1"/>
    <row r="99" spans="2:28" s="7" customFormat="1" ht="14.85" hidden="1" customHeight="1"/>
    <row r="100" spans="2:28" s="7" customFormat="1" ht="14.85" hidden="1" customHeight="1"/>
    <row r="101" spans="2:28" s="7" customFormat="1" ht="14.85" hidden="1" customHeight="1"/>
    <row r="102" spans="2:28" s="7" customFormat="1" ht="14.85" hidden="1" customHeight="1"/>
    <row r="103" spans="2:28" s="7" customFormat="1" ht="14.85" hidden="1" customHeight="1"/>
    <row r="104" spans="2:28" s="7" customFormat="1" ht="14.85" hidden="1" customHeight="1"/>
    <row r="105" spans="2:28" s="7" customFormat="1" ht="14.85" hidden="1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28" s="7" customFormat="1" ht="14.85" hidden="1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AA106" s="28"/>
      <c r="AB106" s="28"/>
    </row>
    <row r="107" spans="2:28" s="7" customFormat="1" ht="14.8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6"/>
      <c r="AB107" s="6"/>
    </row>
    <row r="108" spans="2:28" s="7" customFormat="1" ht="14.8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7" customFormat="1" ht="14.85" hidden="1" customHeight="1">
      <c r="AA109" s="1"/>
      <c r="AB109" s="1"/>
    </row>
    <row r="110" spans="2:28" s="7" customFormat="1" ht="14.85" hidden="1" customHeight="1"/>
    <row r="111" spans="2:28" s="7" customFormat="1" ht="14.85" hidden="1" customHeight="1"/>
    <row r="112" spans="2:28" s="7" customFormat="1" ht="14.85" hidden="1" customHeight="1"/>
    <row r="113" spans="1:28" s="7" customFormat="1" ht="14.85" hidden="1" customHeight="1"/>
    <row r="114" spans="1:28" s="7" customFormat="1" ht="14.85" hidden="1" customHeight="1"/>
    <row r="115" spans="1:28" s="7" customFormat="1" ht="14.85" hidden="1" customHeight="1"/>
    <row r="116" spans="1:28" s="7" customFormat="1" ht="14.85" hidden="1" customHeight="1"/>
    <row r="117" spans="1:28" s="7" customFormat="1" ht="14.85" hidden="1" customHeight="1"/>
    <row r="118" spans="1:28" s="7" customFormat="1" ht="14.85" hidden="1" customHeight="1"/>
    <row r="119" spans="1:28" s="7" customFormat="1" ht="14.85" hidden="1" customHeight="1">
      <c r="A119" s="28"/>
    </row>
    <row r="120" spans="1:28" s="7" customFormat="1" ht="14.85" hidden="1" customHeight="1">
      <c r="A120" s="6"/>
    </row>
    <row r="121" spans="1:28" s="7" customFormat="1" ht="14.85" hidden="1" customHeight="1">
      <c r="A121" s="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8" s="7" customFormat="1" ht="14.85" hidden="1" customHeight="1">
      <c r="A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8" s="7" customFormat="1" ht="14.85" hidden="1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7" customFormat="1" ht="14.85" hidden="1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28" customFormat="1" ht="14.85" hidden="1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6" customFormat="1" ht="14.85" hidden="1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="7" customFormat="1" ht="14.85" hidden="1" customHeight="1"/>
    <row r="130" s="7" customFormat="1" ht="14.85" hidden="1" customHeight="1"/>
    <row r="131" s="7" customFormat="1" ht="14.85" hidden="1" customHeight="1"/>
    <row r="132" s="7" customFormat="1" ht="14.85" hidden="1" customHeight="1"/>
    <row r="133" s="7" customFormat="1" ht="14.85" hidden="1" customHeight="1"/>
    <row r="134" s="7" customFormat="1" ht="14.85" hidden="1" customHeight="1"/>
    <row r="135" s="7" customFormat="1" ht="14.85" hidden="1" customHeight="1"/>
    <row r="136" s="7" customFormat="1" ht="14.85" hidden="1" customHeight="1"/>
    <row r="137" s="7" customFormat="1" ht="14.85" hidden="1" customHeight="1"/>
    <row r="138" s="7" customFormat="1" ht="14.85" hidden="1" customHeight="1"/>
    <row r="139" s="7" customFormat="1" ht="14.85" hidden="1" customHeight="1"/>
    <row r="140" s="7" customFormat="1" ht="14.85" hidden="1" customHeight="1"/>
    <row r="141" s="7" customFormat="1" ht="14.85" hidden="1" customHeight="1"/>
    <row r="142" s="7" customFormat="1" ht="14.85" hidden="1" customHeight="1"/>
    <row r="143" s="7" customFormat="1" ht="14.85" hidden="1" customHeight="1"/>
    <row r="144" s="7" customFormat="1" ht="14.85" hidden="1" customHeight="1"/>
    <row r="145" spans="2:28" s="7" customFormat="1" ht="14.85" hidden="1" customHeight="1"/>
    <row r="146" spans="2:28" s="7" customFormat="1" ht="14.85" hidden="1" customHeight="1"/>
    <row r="147" spans="2:28" s="7" customFormat="1" ht="14.85" hidden="1" customHeight="1"/>
    <row r="148" spans="2:28" s="7" customFormat="1" ht="14.85" hidden="1" customHeight="1"/>
    <row r="149" spans="2:28" s="7" customFormat="1" ht="14.85" hidden="1" customHeight="1"/>
    <row r="150" spans="2:28" s="7" customFormat="1" ht="14.85" hidden="1" customHeight="1"/>
    <row r="151" spans="2:28" s="7" customFormat="1" ht="14.85" hidden="1" customHeight="1"/>
    <row r="152" spans="2:28" s="7" customFormat="1" ht="14.85" hidden="1" customHeight="1"/>
    <row r="153" spans="2:28" s="7" customFormat="1" ht="14.85" hidden="1" customHeight="1"/>
    <row r="154" spans="2:28" s="7" customFormat="1" ht="14.85" hidden="1" customHeight="1"/>
    <row r="155" spans="2:28" s="7" customFormat="1" ht="14.85" hidden="1" customHeight="1"/>
    <row r="156" spans="2:28" s="7" customFormat="1" ht="14.85" hidden="1" customHeight="1"/>
    <row r="157" spans="2:28" s="7" customFormat="1" ht="14.85" hidden="1" customHeight="1"/>
    <row r="158" spans="2:28" s="7" customFormat="1" ht="14.85" hidden="1" customHeight="1"/>
    <row r="159" spans="2:28" s="7" customFormat="1" ht="14.85" hidden="1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2:28" s="7" customFormat="1" ht="14.85" hidden="1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AA160" s="29"/>
      <c r="AB160" s="29"/>
    </row>
    <row r="161" spans="1:28" s="7" customFormat="1" ht="14.8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6"/>
      <c r="AB161" s="6"/>
    </row>
    <row r="162" spans="1:28" s="7" customFormat="1" ht="14.8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7" customFormat="1" ht="14.85" hidden="1" customHeight="1">
      <c r="AA163" s="1"/>
      <c r="AB163" s="1"/>
    </row>
    <row r="164" spans="1:28" s="7" customFormat="1" ht="14.85" hidden="1" customHeight="1"/>
    <row r="165" spans="1:28" s="7" customFormat="1" ht="14.85" hidden="1" customHeight="1"/>
    <row r="166" spans="1:28" s="7" customFormat="1" ht="14.85" hidden="1" customHeight="1"/>
    <row r="167" spans="1:28" s="7" customFormat="1" ht="14.85" hidden="1" customHeight="1"/>
    <row r="168" spans="1:28" s="7" customFormat="1" ht="14.85" hidden="1" customHeight="1"/>
    <row r="169" spans="1:28" s="7" customFormat="1" ht="14.85" hidden="1" customHeight="1"/>
    <row r="170" spans="1:28" s="7" customFormat="1" ht="14.85" hidden="1" customHeight="1"/>
    <row r="171" spans="1:28" s="7" customFormat="1" ht="14.85" hidden="1" customHeight="1"/>
    <row r="172" spans="1:28" s="7" customFormat="1" ht="14.85" hidden="1" customHeight="1"/>
    <row r="173" spans="1:28" s="7" customFormat="1" ht="14.85" hidden="1" customHeight="1">
      <c r="A173" s="29"/>
    </row>
    <row r="174" spans="1:28" s="7" customFormat="1" ht="14.85" hidden="1" customHeight="1">
      <c r="A174" s="6"/>
    </row>
    <row r="175" spans="1:28" s="7" customFormat="1" ht="14.85" hidden="1" customHeight="1">
      <c r="A175" s="1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8" s="7" customFormat="1" ht="14.85" hidden="1" customHeight="1">
      <c r="A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8" s="7" customFormat="1" ht="14.85" hidden="1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7" customFormat="1" ht="14.85" hidden="1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29" customFormat="1" ht="14.85" hidden="1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s="6" customFormat="1" ht="14.85" hidden="1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s="7" customFormat="1" ht="14.85" hidden="1" customHeight="1"/>
    <row r="184" spans="1:28" s="7" customFormat="1" ht="14.85" hidden="1" customHeight="1"/>
    <row r="185" spans="1:28" s="7" customFormat="1" ht="14.85" hidden="1" customHeight="1"/>
    <row r="186" spans="1:28" s="7" customFormat="1" ht="14.85" hidden="1" customHeight="1"/>
    <row r="187" spans="1:28" s="7" customFormat="1" ht="14.85" hidden="1" customHeight="1"/>
    <row r="188" spans="1:28" s="7" customFormat="1" ht="14.85" hidden="1" customHeight="1"/>
    <row r="189" spans="1:28" s="7" customFormat="1" ht="14.85" hidden="1" customHeight="1"/>
    <row r="190" spans="1:28" s="7" customFormat="1" ht="14.85" hidden="1" customHeight="1"/>
    <row r="191" spans="1:28" s="7" customFormat="1" ht="14.85" hidden="1" customHeight="1"/>
    <row r="192" spans="1:28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28" s="7" customFormat="1" ht="14.85" hidden="1" customHeight="1"/>
    <row r="210" spans="2:28" s="7" customFormat="1" ht="14.85" hidden="1" customHeight="1"/>
    <row r="211" spans="2:28" s="7" customFormat="1" ht="14.85" hidden="1" customHeight="1"/>
    <row r="212" spans="2:28" s="7" customFormat="1" ht="14.85" hidden="1" customHeight="1"/>
    <row r="213" spans="2:28" s="7" customFormat="1" ht="14.85" hidden="1" customHeight="1"/>
    <row r="214" spans="2:28" s="7" customFormat="1" ht="14.85" hidden="1" customHeight="1"/>
    <row r="215" spans="2:28" s="7" customFormat="1" ht="14.85" hidden="1" customHeight="1"/>
    <row r="216" spans="2:28" s="7" customFormat="1" ht="14.85" hidden="1" customHeight="1"/>
    <row r="217" spans="2:28" s="7" customFormat="1" ht="14.85" hidden="1" customHeight="1"/>
    <row r="218" spans="2:28" s="7" customFormat="1" ht="14.85" hidden="1" customHeight="1"/>
    <row r="219" spans="2:28" s="7" customFormat="1" ht="14.85" hidden="1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28" s="7" customFormat="1" ht="14.8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30"/>
      <c r="AB220" s="30"/>
    </row>
    <row r="221" spans="2:28" s="7" customFormat="1" ht="14.85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7" customFormat="1" ht="14.85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7" customFormat="1" ht="14.85" hidden="1" customHeight="1">
      <c r="AA227" s="3"/>
      <c r="AB227" s="3"/>
    </row>
    <row r="228" spans="1:28" s="7" customFormat="1" ht="14.85" hidden="1" customHeight="1"/>
    <row r="229" spans="1:28" s="7" customFormat="1" ht="14.85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7" customFormat="1" ht="14.85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7" customFormat="1" ht="14.85" hidden="1" customHeight="1">
      <c r="AA232" s="3"/>
      <c r="AB232" s="3"/>
    </row>
    <row r="233" spans="1:28" s="7" customFormat="1" ht="14.85" hidden="1" customHeight="1">
      <c r="A233" s="30"/>
    </row>
    <row r="234" spans="1:28" s="7" customFormat="1" ht="14.85" hidden="1" customHeight="1">
      <c r="A234" s="1"/>
    </row>
    <row r="235" spans="1:28" s="7" customFormat="1" ht="14.85" hidden="1" customHeight="1">
      <c r="A235" s="3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8" s="7" customFormat="1" ht="14.85" hidden="1" customHeight="1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7" customFormat="1" ht="14.85" hidden="1" customHeight="1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7" customFormat="1" ht="14.85" hidden="1" customHeight="1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30" customFormat="1" ht="14.85" hidden="1" customHeight="1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  <c r="AB239" s="7"/>
    </row>
    <row r="240" spans="1:28" ht="14.85" hidden="1" customHeight="1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  <c r="AB240" s="7"/>
    </row>
    <row r="241" spans="1:28" s="3" customFormat="1" ht="14.85" hidden="1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AA241" s="7"/>
      <c r="AB241" s="7"/>
    </row>
    <row r="242" spans="1:28" s="3" customFormat="1" ht="14.85" hidden="1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A242" s="7"/>
      <c r="AB242" s="7"/>
    </row>
    <row r="243" spans="1:28" s="3" customFormat="1" ht="14.85" hidden="1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s="3" customFormat="1" ht="14.85" hidden="1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AA245" s="7"/>
      <c r="AB245" s="7"/>
    </row>
    <row r="246" spans="1:28" s="3" customFormat="1" ht="14.85" hidden="1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AA246" s="7"/>
      <c r="AB246" s="7"/>
    </row>
    <row r="247" spans="1:28" s="7" customFormat="1" ht="14.85" hidden="1" customHeight="1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7" customFormat="1" ht="14.85" hidden="1" customHeight="1"/>
    <row r="249" spans="1:28" s="3" customFormat="1" ht="14.85" hidden="1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s="3" customFormat="1" ht="14.85" hidden="1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s="7" customFormat="1" ht="14.85" hidden="1" customHeight="1"/>
    <row r="253" spans="1:28" s="7" customFormat="1" ht="14.85" hidden="1" customHeight="1"/>
    <row r="254" spans="1:28" s="7" customFormat="1" ht="14.85" hidden="1" customHeight="1"/>
    <row r="255" spans="1:28" s="7" customFormat="1" ht="14.85" hidden="1" customHeight="1"/>
    <row r="256" spans="1:28" s="7" customFormat="1" ht="14.85" hidden="1" customHeight="1"/>
    <row r="257" spans="2:28" s="7" customFormat="1" ht="14.85" hidden="1" customHeight="1"/>
    <row r="258" spans="2:28" s="7" customFormat="1" ht="14.85" hidden="1" customHeight="1"/>
    <row r="259" spans="2:28" s="7" customFormat="1" ht="14.85" hidden="1" customHeight="1"/>
    <row r="260" spans="2:28" s="7" customFormat="1" ht="14.85" hidden="1" customHeight="1"/>
    <row r="261" spans="2:28" s="7" customFormat="1" ht="14.8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7" customFormat="1" ht="14.8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7" customFormat="1" ht="14.8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7" customFormat="1" ht="14.8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85" hidden="1" customHeight="1"/>
    <row r="282" spans="1:28" ht="14.85" hidden="1" customHeight="1"/>
  </sheetData>
  <mergeCells count="121">
    <mergeCell ref="B1:AB1"/>
    <mergeCell ref="B2:AB2"/>
    <mergeCell ref="B3:AB3"/>
    <mergeCell ref="B5:M5"/>
    <mergeCell ref="N5:O5"/>
    <mergeCell ref="P5:Z5"/>
    <mergeCell ref="AA5:AB5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5" tint="0.39997558519241921"/>
  </sheetPr>
  <dimension ref="A1:W294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6384" width="9" style="1"/>
  </cols>
  <sheetData>
    <row r="1" spans="1:16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6" ht="23.25" customHeight="1">
      <c r="A2" s="419" t="s">
        <v>216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6" ht="14.1" customHeight="1">
      <c r="A3" s="420" t="str">
        <f>連結PL!A3</f>
        <v>自　平成28年04月01日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6" ht="14.1" customHeight="1">
      <c r="A4" s="420" t="str">
        <f>連結PL!A4</f>
        <v>至　平成29年03月31日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31"/>
      <c r="P4" s="31"/>
    </row>
    <row r="5" spans="1:16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192</v>
      </c>
      <c r="N5" s="31"/>
      <c r="O5" s="31"/>
      <c r="P5" s="31"/>
    </row>
    <row r="6" spans="1:16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31"/>
      <c r="P6" s="31"/>
    </row>
    <row r="7" spans="1:16" ht="15.75" customHeight="1">
      <c r="A7" s="34"/>
      <c r="B7" s="35" t="s">
        <v>177</v>
      </c>
      <c r="C7" s="35"/>
      <c r="D7" s="29"/>
      <c r="E7" s="35"/>
      <c r="F7" s="35"/>
      <c r="G7" s="35"/>
      <c r="H7" s="35"/>
      <c r="I7" s="36"/>
      <c r="J7" s="36"/>
      <c r="K7" s="36"/>
      <c r="L7" s="416">
        <f>連結PL!L7/1000</f>
        <v>121556.4329285</v>
      </c>
      <c r="M7" s="417"/>
    </row>
    <row r="8" spans="1:16" ht="15.75" customHeight="1">
      <c r="A8" s="34"/>
      <c r="B8" s="35"/>
      <c r="C8" s="35" t="s">
        <v>178</v>
      </c>
      <c r="D8" s="35"/>
      <c r="E8" s="35"/>
      <c r="F8" s="35"/>
      <c r="G8" s="35"/>
      <c r="H8" s="35"/>
      <c r="I8" s="36"/>
      <c r="J8" s="36"/>
      <c r="K8" s="36"/>
      <c r="L8" s="416">
        <f>連結PL!L8/1000</f>
        <v>115088.024382</v>
      </c>
      <c r="M8" s="417"/>
    </row>
    <row r="9" spans="1:16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連結PL!L9/1000</f>
        <v>44909.677555999995</v>
      </c>
      <c r="M9" s="417"/>
      <c r="O9" s="1" t="s">
        <v>179</v>
      </c>
    </row>
    <row r="10" spans="1:16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連結PL!L10/1000</f>
        <v>33909.612931999996</v>
      </c>
      <c r="M10" s="417"/>
    </row>
    <row r="11" spans="1:16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連結PL!L11/1000</f>
        <v>1961.9196240000001</v>
      </c>
      <c r="M11" s="417"/>
    </row>
    <row r="12" spans="1:16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連結PL!L12/1000</f>
        <v>0</v>
      </c>
      <c r="M12" s="417"/>
    </row>
    <row r="13" spans="1:16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連結PL!L13/1000</f>
        <v>9038.1450000000004</v>
      </c>
      <c r="M13" s="417"/>
    </row>
    <row r="14" spans="1:16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連結PL!L14/1000</f>
        <v>70122.826826000004</v>
      </c>
      <c r="M14" s="417"/>
    </row>
    <row r="15" spans="1:16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連結PL!L15/1000</f>
        <v>64491.767825999996</v>
      </c>
      <c r="M15" s="417"/>
    </row>
    <row r="16" spans="1:16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連結PL!L16/1000</f>
        <v>0</v>
      </c>
      <c r="M16" s="417"/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連結PL!L17/1000</f>
        <v>5624.0209999999997</v>
      </c>
      <c r="M17" s="417"/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連結PL!L18/1000</f>
        <v>7.0380000000000003</v>
      </c>
      <c r="M18" s="417"/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連結PL!L19/1000</f>
        <v>55.52</v>
      </c>
      <c r="M19" s="417"/>
      <c r="P19" s="207"/>
      <c r="Q19" s="207"/>
      <c r="R19" s="207"/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連結PL!L20/1000</f>
        <v>0</v>
      </c>
      <c r="M20" s="417"/>
      <c r="P20" s="207"/>
      <c r="Q20" s="207"/>
      <c r="R20" s="207"/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連結PL!L21/1000</f>
        <v>0</v>
      </c>
      <c r="M21" s="417"/>
      <c r="P21" s="207"/>
      <c r="Q21" s="207"/>
      <c r="R21" s="207"/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連結PL!L22/1000</f>
        <v>55.52</v>
      </c>
      <c r="M22" s="417"/>
      <c r="P22" s="207"/>
      <c r="Q22" s="207"/>
      <c r="R22" s="207"/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連結PL!L23/1000</f>
        <v>6468.4085464999998</v>
      </c>
      <c r="M23" s="417"/>
      <c r="P23" s="207"/>
      <c r="Q23" s="207"/>
      <c r="R23" s="207"/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連結PL!L24/1000</f>
        <v>6460.2085465</v>
      </c>
      <c r="M24" s="417"/>
      <c r="P24" s="207"/>
      <c r="Q24" s="207"/>
      <c r="R24" s="207"/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連結PL!L25/1000</f>
        <v>0</v>
      </c>
      <c r="M25" s="417"/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連結PL!L26/1000</f>
        <v>0</v>
      </c>
      <c r="M26" s="417"/>
    </row>
    <row r="27" spans="1:23" s="7" customFormat="1" ht="15.75" customHeight="1">
      <c r="A27" s="34"/>
      <c r="B27" s="35"/>
      <c r="C27" s="35"/>
      <c r="D27" s="207" t="s">
        <v>174</v>
      </c>
      <c r="E27" s="207"/>
      <c r="F27" s="207"/>
      <c r="G27" s="207"/>
      <c r="H27" s="207"/>
      <c r="I27" s="37"/>
      <c r="J27" s="37"/>
      <c r="K27" s="37"/>
      <c r="L27" s="416">
        <f>連結PL!L27/1000</f>
        <v>8.1999999999999993</v>
      </c>
      <c r="M27" s="417"/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連結PL!L28/1000</f>
        <v>402.84789000000001</v>
      </c>
      <c r="M28" s="417"/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連結PL!L29/1000</f>
        <v>402.55</v>
      </c>
      <c r="M29" s="417"/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f>連結PL!L30/1000</f>
        <v>0.29788999999999999</v>
      </c>
      <c r="M30" s="417"/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連結PL!L31/1000</f>
        <v>121153.58503849999</v>
      </c>
      <c r="M31" s="427"/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連結PL!L32/1000</f>
        <v>0</v>
      </c>
      <c r="M32" s="417"/>
    </row>
    <row r="33" spans="1:13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連結PL!L33/1000</f>
        <v>0</v>
      </c>
      <c r="M33" s="417"/>
    </row>
    <row r="34" spans="1:13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連結PL!L34/1000</f>
        <v>0</v>
      </c>
      <c r="M34" s="417"/>
    </row>
    <row r="35" spans="1:13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連結PL!L35/1000</f>
        <v>0</v>
      </c>
      <c r="M35" s="417"/>
    </row>
    <row r="36" spans="1:13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連結PL!L36/1000</f>
        <v>0</v>
      </c>
      <c r="M36" s="417"/>
    </row>
    <row r="37" spans="1:13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連結PL!L37/1000</f>
        <v>0</v>
      </c>
      <c r="M37" s="417"/>
    </row>
    <row r="38" spans="1:13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連結PL!L38/1000</f>
        <v>0</v>
      </c>
      <c r="M38" s="417"/>
    </row>
    <row r="39" spans="1:13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連結PL!L39/1000</f>
        <v>0</v>
      </c>
      <c r="M39" s="417"/>
    </row>
    <row r="40" spans="1:13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f>連結PL!L40/1000</f>
        <v>0</v>
      </c>
      <c r="M40" s="429"/>
    </row>
    <row r="41" spans="1:13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28">
        <f>連結PL!L41/1000</f>
        <v>121153.58503849999</v>
      </c>
      <c r="M41" s="429"/>
    </row>
    <row r="42" spans="1:13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3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3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3" s="7" customFormat="1" ht="15.6" customHeight="1"/>
    <row r="46" spans="1:13" s="7" customFormat="1" ht="3.75" customHeight="1"/>
    <row r="47" spans="1:13" s="7" customFormat="1" ht="15.6" customHeight="1"/>
    <row r="48" spans="1:13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1">
    <mergeCell ref="L12:M12"/>
    <mergeCell ref="A1:M1"/>
    <mergeCell ref="A2:M2"/>
    <mergeCell ref="A3:M3"/>
    <mergeCell ref="A4:M4"/>
    <mergeCell ref="A6:K6"/>
    <mergeCell ref="L6:M6"/>
    <mergeCell ref="L7:M7"/>
    <mergeCell ref="L8:M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7:M37"/>
    <mergeCell ref="L38:M38"/>
    <mergeCell ref="L39:M39"/>
    <mergeCell ref="L40:M40"/>
    <mergeCell ref="L41:M41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79"/>
  <sheetViews>
    <sheetView showGridLines="0" view="pageBreakPreview" zoomScale="118" zoomScaleNormal="100" zoomScaleSheetLayoutView="118" workbookViewId="0">
      <selection activeCell="L59" sqref="L59:M59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875" style="1" customWidth="1"/>
    <col min="15" max="16384" width="9" style="1"/>
  </cols>
  <sheetData>
    <row r="1" spans="1:13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8" customHeight="1">
      <c r="A2" s="176"/>
      <c r="B2" s="455" t="s">
        <v>122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s="28" customFormat="1" ht="15.95" customHeight="1">
      <c r="B3" s="456" t="s">
        <v>201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s="28" customFormat="1" ht="15.95" customHeight="1">
      <c r="B4" s="456" t="s">
        <v>199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3" s="29" customFormat="1" ht="17.25" customHeight="1" thickBot="1">
      <c r="M5" s="177" t="s">
        <v>189</v>
      </c>
    </row>
    <row r="6" spans="1:13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</row>
    <row r="7" spans="1:13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</row>
    <row r="8" spans="1:13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</row>
    <row r="9" spans="1:13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L10+L15</f>
        <v>107645079</v>
      </c>
      <c r="M9" s="417"/>
    </row>
    <row r="10" spans="1:13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SUM(L11:L14)</f>
        <v>101176936</v>
      </c>
      <c r="M10" s="417"/>
    </row>
    <row r="11" spans="1:13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v>36622640</v>
      </c>
      <c r="M11" s="417"/>
    </row>
    <row r="12" spans="1:13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v>64498776</v>
      </c>
      <c r="M12" s="417"/>
    </row>
    <row r="13" spans="1:13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v>0</v>
      </c>
      <c r="M13" s="417"/>
    </row>
    <row r="14" spans="1:13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v>55520</v>
      </c>
      <c r="M14" s="417"/>
    </row>
    <row r="15" spans="1:13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SUM(L16:L19)</f>
        <v>6468143</v>
      </c>
      <c r="M15" s="417"/>
    </row>
    <row r="16" spans="1:13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v>6459943</v>
      </c>
      <c r="M16" s="417"/>
    </row>
    <row r="17" spans="2:13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v>0</v>
      </c>
      <c r="M17" s="417"/>
    </row>
    <row r="18" spans="2:13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v>0</v>
      </c>
      <c r="M18" s="417"/>
    </row>
    <row r="19" spans="2:13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v>8200</v>
      </c>
      <c r="M19" s="417"/>
    </row>
    <row r="20" spans="2:13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SUM(L21:L24)</f>
        <v>107133550</v>
      </c>
      <c r="M20" s="417"/>
    </row>
    <row r="21" spans="2:13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v>106731000</v>
      </c>
      <c r="M21" s="417"/>
    </row>
    <row r="22" spans="2:13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v>0</v>
      </c>
      <c r="M22" s="417"/>
    </row>
    <row r="23" spans="2:13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v>402550</v>
      </c>
      <c r="M23" s="417"/>
    </row>
    <row r="24" spans="2:13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v>0</v>
      </c>
      <c r="M24" s="417"/>
    </row>
    <row r="25" spans="2:13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SUM(L26:L27)</f>
        <v>0</v>
      </c>
      <c r="M25" s="417"/>
    </row>
    <row r="26" spans="2:13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v>0</v>
      </c>
      <c r="M26" s="417"/>
    </row>
    <row r="27" spans="2:13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v>0</v>
      </c>
      <c r="M27" s="417"/>
    </row>
    <row r="28" spans="2:13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v>0</v>
      </c>
      <c r="M28" s="417"/>
    </row>
    <row r="29" spans="2:13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L20+L28-L9-L25</f>
        <v>-511529</v>
      </c>
      <c r="M29" s="427"/>
    </row>
    <row r="30" spans="2:13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</row>
    <row r="31" spans="2:13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SUM(L32:L36)</f>
        <v>648000</v>
      </c>
      <c r="M31" s="417"/>
    </row>
    <row r="32" spans="2:13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v>648000</v>
      </c>
      <c r="M32" s="417"/>
    </row>
    <row r="33" spans="2:13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v>0</v>
      </c>
      <c r="M33" s="417"/>
    </row>
    <row r="34" spans="2:13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v>0</v>
      </c>
      <c r="M34" s="417"/>
    </row>
    <row r="35" spans="2:13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v>0</v>
      </c>
      <c r="M35" s="417"/>
    </row>
    <row r="36" spans="2:13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v>0</v>
      </c>
      <c r="M36" s="417"/>
    </row>
    <row r="37" spans="2:13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SUM(L38:L42)</f>
        <v>0</v>
      </c>
      <c r="M37" s="417"/>
    </row>
    <row r="38" spans="2:13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v>0</v>
      </c>
      <c r="M38" s="417"/>
    </row>
    <row r="39" spans="2:13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v>0</v>
      </c>
      <c r="M39" s="417"/>
    </row>
    <row r="40" spans="2:13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v>0</v>
      </c>
      <c r="M40" s="417"/>
    </row>
    <row r="41" spans="2:13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v>0</v>
      </c>
      <c r="M41" s="417"/>
    </row>
    <row r="42" spans="2:13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v>0</v>
      </c>
      <c r="M42" s="417"/>
    </row>
    <row r="43" spans="2:13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L37-L31</f>
        <v>-648000</v>
      </c>
      <c r="M43" s="427"/>
    </row>
    <row r="44" spans="2:13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</row>
    <row r="45" spans="2:13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L46+L47</f>
        <v>0</v>
      </c>
      <c r="M45" s="417"/>
    </row>
    <row r="46" spans="2:13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v>0</v>
      </c>
      <c r="M46" s="417"/>
    </row>
    <row r="47" spans="2:13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v>0</v>
      </c>
      <c r="M47" s="417"/>
    </row>
    <row r="48" spans="2:13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L49+L50</f>
        <v>0</v>
      </c>
      <c r="M48" s="417"/>
    </row>
    <row r="49" spans="2:13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v>0</v>
      </c>
      <c r="M49" s="417"/>
    </row>
    <row r="50" spans="2:13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v>0</v>
      </c>
      <c r="M50" s="417"/>
    </row>
    <row r="51" spans="2:13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26">
        <f>L48-L45</f>
        <v>0</v>
      </c>
      <c r="M51" s="427"/>
    </row>
    <row r="52" spans="2:13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47">
        <f>L29+L43+L51</f>
        <v>-1159529</v>
      </c>
      <c r="M52" s="473"/>
    </row>
    <row r="53" spans="2:13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16">
        <v>1783124</v>
      </c>
      <c r="M53" s="417"/>
    </row>
    <row r="54" spans="2:13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30">
        <v>623595</v>
      </c>
      <c r="M54" s="431"/>
    </row>
    <row r="55" spans="2:13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323"/>
      <c r="M55" s="325"/>
    </row>
    <row r="56" spans="2:13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44">
        <v>0</v>
      </c>
      <c r="M56" s="480"/>
    </row>
    <row r="57" spans="2:13" s="7" customFormat="1" ht="13.5" customHeight="1">
      <c r="B57" s="324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v>0</v>
      </c>
      <c r="M57" s="427"/>
    </row>
    <row r="58" spans="2:13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9">
        <f>L56+L57</f>
        <v>0</v>
      </c>
      <c r="M58" s="481"/>
    </row>
    <row r="59" spans="2:13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L54+L58</f>
        <v>623595</v>
      </c>
      <c r="M59" s="431"/>
    </row>
    <row r="60" spans="2:13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3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3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3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3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0"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5" orientation="portrait" cellComments="asDisplayed" r:id="rId1"/>
  <headerFooter alignWithMargins="0"/>
  <rowBreaks count="1" manualBreakCount="1">
    <brk id="59" max="1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5" tint="0.39997558519241921"/>
  </sheetPr>
  <dimension ref="A1:T296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1" style="1" customWidth="1"/>
    <col min="15" max="16384" width="9" style="1"/>
  </cols>
  <sheetData>
    <row r="1" spans="1:13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8.75" customHeight="1">
      <c r="A2" s="31"/>
      <c r="B2" s="434" t="s">
        <v>217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14.45" customHeight="1">
      <c r="A3" s="58"/>
      <c r="B3" s="435" t="str">
        <f>連結NW!B3</f>
        <v>自　　平成28年04月01日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4.45" customHeight="1">
      <c r="A4" s="58"/>
      <c r="B4" s="435" t="str">
        <f>連結NW!B4</f>
        <v>至　　平成29年03月31日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193</v>
      </c>
    </row>
    <row r="6" spans="1:13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</row>
    <row r="7" spans="1:13" ht="29.25" customHeight="1" thickBot="1">
      <c r="B7" s="439"/>
      <c r="C7" s="440"/>
      <c r="D7" s="440"/>
      <c r="E7" s="440"/>
      <c r="F7" s="440"/>
      <c r="G7" s="440"/>
      <c r="H7" s="440"/>
      <c r="I7" s="441"/>
      <c r="J7" s="443"/>
      <c r="K7" s="440"/>
      <c r="L7" s="218" t="s">
        <v>94</v>
      </c>
      <c r="M7" s="210" t="s">
        <v>95</v>
      </c>
    </row>
    <row r="8" spans="1:13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82">
        <f>連結NW!J8/1000</f>
        <v>32046.1221945</v>
      </c>
      <c r="K8" s="483"/>
      <c r="L8" s="268">
        <f>連結NW!L8/1000</f>
        <v>64285.025999999998</v>
      </c>
      <c r="M8" s="269">
        <f>連結NW!M8/1000</f>
        <v>-32238.903805500002</v>
      </c>
    </row>
    <row r="9" spans="1:13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84">
        <f>連結NW!J9/1000</f>
        <v>-121153.58503849999</v>
      </c>
      <c r="K9" s="485"/>
      <c r="L9" s="306"/>
      <c r="M9" s="271">
        <f>連結NW!M9/1000</f>
        <v>-121153.58503849999</v>
      </c>
    </row>
    <row r="10" spans="1:13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>連結NW!J10/1000</f>
        <v>106742.6157965</v>
      </c>
      <c r="K10" s="486"/>
      <c r="L10" s="306"/>
      <c r="M10" s="271">
        <f>連結NW!M10/1000</f>
        <v>106742.6157965</v>
      </c>
    </row>
    <row r="11" spans="1:13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>連結NW!J11/1000</f>
        <v>106742.6157965</v>
      </c>
      <c r="K11" s="486"/>
      <c r="L11" s="306"/>
      <c r="M11" s="271">
        <f>連結NW!M11/1000</f>
        <v>106742.6157965</v>
      </c>
    </row>
    <row r="12" spans="1:13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47">
        <f>連結NW!J12/1000</f>
        <v>0</v>
      </c>
      <c r="K12" s="489"/>
      <c r="L12" s="307"/>
      <c r="M12" s="271">
        <f>連結NW!M12/1000</f>
        <v>0</v>
      </c>
    </row>
    <row r="13" spans="1:13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47">
        <f>連結NW!J13/1000</f>
        <v>-14410.969241999999</v>
      </c>
      <c r="K13" s="448"/>
      <c r="L13" s="308"/>
      <c r="M13" s="274">
        <f>連結NW!M13/1000</f>
        <v>-14410.969241999999</v>
      </c>
    </row>
    <row r="14" spans="1:13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65">
        <f>連結NW!L14/1000</f>
        <v>-9287.1659999999993</v>
      </c>
      <c r="M14" s="271">
        <f>連結NW!M14/1000</f>
        <v>9287.1659999999993</v>
      </c>
    </row>
    <row r="15" spans="1:13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連結NW!L15/1000</f>
        <v>648</v>
      </c>
      <c r="M15" s="271">
        <f>連結NW!M15/1000</f>
        <v>-648</v>
      </c>
    </row>
    <row r="16" spans="1:13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連結NW!L16/1000</f>
        <v>-5624.0209999999997</v>
      </c>
      <c r="M16" s="271">
        <f>連結NW!M16/1000</f>
        <v>5624.0209999999997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f>連結NW!L17/1000</f>
        <v>0</v>
      </c>
      <c r="M17" s="271">
        <f>連結NW!M17/1000</f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連結NW!L18/1000</f>
        <v>-4311.1450000000004</v>
      </c>
      <c r="M18" s="271">
        <f>連結NW!M18/1000</f>
        <v>4311.1450000000004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f>連結NW!J19/1000</f>
        <v>0</v>
      </c>
      <c r="K19" s="486"/>
      <c r="L19" s="265">
        <f>連結NW!L19/1000</f>
        <v>0</v>
      </c>
      <c r="M19" s="276"/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f>連結NW!J20/1000</f>
        <v>0</v>
      </c>
      <c r="K20" s="486"/>
      <c r="L20" s="265">
        <f>連結NW!L20/1000</f>
        <v>0</v>
      </c>
      <c r="M20" s="276"/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16">
        <f>連結NW!J21/1000</f>
        <v>0</v>
      </c>
      <c r="K21" s="486"/>
      <c r="L21" s="265">
        <f>連結NW!L21/1000</f>
        <v>0</v>
      </c>
      <c r="M21" s="309">
        <f>連結NW!M21/1000</f>
        <v>0</v>
      </c>
      <c r="N21" s="207"/>
      <c r="O21" s="207"/>
      <c r="P21" s="207"/>
      <c r="Q21" s="37"/>
      <c r="R21" s="37"/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49">
        <f>連結NW!J22/1000</f>
        <v>-14410.969241999999</v>
      </c>
      <c r="K22" s="487"/>
      <c r="L22" s="277">
        <f>連結NW!L22/1000</f>
        <v>-9287.1659999999993</v>
      </c>
      <c r="M22" s="310">
        <f>連結NW!M22/1000</f>
        <v>-5123.803241999999</v>
      </c>
      <c r="N22" s="207"/>
      <c r="O22" s="207"/>
      <c r="P22" s="207"/>
      <c r="Q22" s="37"/>
      <c r="R22" s="37"/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30">
        <f>連結NW!J23/1000</f>
        <v>17635.152952500001</v>
      </c>
      <c r="K23" s="488"/>
      <c r="L23" s="302">
        <f>連結NW!L23/1000</f>
        <v>54997.86</v>
      </c>
      <c r="M23" s="311">
        <f>連結NW!M23/1000</f>
        <v>-37362.7070475</v>
      </c>
      <c r="N23" s="207"/>
      <c r="O23" s="207"/>
      <c r="P23" s="207"/>
      <c r="Q23" s="37"/>
      <c r="R23" s="37"/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2"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5" tint="0.39997558519241921"/>
  </sheetPr>
  <dimension ref="A1:M79"/>
  <sheetViews>
    <sheetView showGridLines="0" view="pageBreakPreview" zoomScale="106" zoomScaleNormal="100" zoomScaleSheetLayoutView="106" workbookViewId="0">
      <selection activeCell="B4" sqref="B4:M4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875" style="1" customWidth="1"/>
    <col min="15" max="16384" width="9" style="1"/>
  </cols>
  <sheetData>
    <row r="1" spans="1:13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8" customHeight="1">
      <c r="A2" s="176"/>
      <c r="B2" s="455" t="s">
        <v>218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s="28" customFormat="1" ht="15.95" customHeight="1">
      <c r="B3" s="456" t="str">
        <f>連結CF!B3</f>
        <v>自　　平成28年04月01日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s="28" customFormat="1" ht="15.95" customHeight="1">
      <c r="B4" s="456" t="str">
        <f>連結CF!B4</f>
        <v>至　　平成29年03月31日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3" s="29" customFormat="1" ht="17.25" customHeight="1" thickBot="1">
      <c r="M5" s="177" t="s">
        <v>192</v>
      </c>
    </row>
    <row r="6" spans="1:13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</row>
    <row r="7" spans="1:13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</row>
    <row r="8" spans="1:13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</row>
    <row r="9" spans="1:13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連結CF!L9/1000</f>
        <v>107656.75853549999</v>
      </c>
      <c r="M9" s="417"/>
    </row>
    <row r="10" spans="1:13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連結CF!L10/1000</f>
        <v>101188.34998899999</v>
      </c>
      <c r="M10" s="417"/>
    </row>
    <row r="11" spans="1:13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連結CF!L11/1000</f>
        <v>36634.024163000002</v>
      </c>
      <c r="M11" s="417"/>
    </row>
    <row r="12" spans="1:13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連結CF!L12/1000</f>
        <v>64498.805825999996</v>
      </c>
      <c r="M12" s="417"/>
    </row>
    <row r="13" spans="1:13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連結CF!L13/1000</f>
        <v>0</v>
      </c>
      <c r="M13" s="417"/>
    </row>
    <row r="14" spans="1:13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連結CF!L14/1000</f>
        <v>55.52</v>
      </c>
      <c r="M14" s="417"/>
    </row>
    <row r="15" spans="1:13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連結CF!L15/1000</f>
        <v>6468.4085464999998</v>
      </c>
      <c r="M15" s="417"/>
    </row>
    <row r="16" spans="1:13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連結CF!L16/1000</f>
        <v>6460.2085465</v>
      </c>
      <c r="M16" s="417"/>
    </row>
    <row r="17" spans="2:13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連結CF!L17/1000</f>
        <v>0</v>
      </c>
      <c r="M17" s="417"/>
    </row>
    <row r="18" spans="2:13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連結CF!L18/1000</f>
        <v>0</v>
      </c>
      <c r="M18" s="417"/>
    </row>
    <row r="19" spans="2:13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連結CF!L19/1000</f>
        <v>8.1999999999999993</v>
      </c>
      <c r="M19" s="417"/>
    </row>
    <row r="20" spans="2:13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連結CF!L20/1000</f>
        <v>107145.46368649999</v>
      </c>
      <c r="M20" s="417"/>
    </row>
    <row r="21" spans="2:13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連結CF!L21/1000</f>
        <v>106742.6157965</v>
      </c>
      <c r="M21" s="417"/>
    </row>
    <row r="22" spans="2:13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連結CF!L22/1000</f>
        <v>0</v>
      </c>
      <c r="M22" s="417"/>
    </row>
    <row r="23" spans="2:13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連結CF!L23/1000</f>
        <v>402.55</v>
      </c>
      <c r="M23" s="417"/>
    </row>
    <row r="24" spans="2:13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連結CF!L24/1000</f>
        <v>0.29788999999999999</v>
      </c>
      <c r="M24" s="417"/>
    </row>
    <row r="25" spans="2:13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連結CF!L25/1000</f>
        <v>0</v>
      </c>
      <c r="M25" s="417"/>
    </row>
    <row r="26" spans="2:13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連結CF!L26/1000</f>
        <v>0</v>
      </c>
      <c r="M26" s="417"/>
    </row>
    <row r="27" spans="2:13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連結CF!L27/1000</f>
        <v>0</v>
      </c>
      <c r="M27" s="417"/>
    </row>
    <row r="28" spans="2:13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f>連結CF!L28/1000</f>
        <v>0</v>
      </c>
      <c r="M28" s="417"/>
    </row>
    <row r="29" spans="2:13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連結CF!L29/1000</f>
        <v>-511.29484899999204</v>
      </c>
      <c r="M29" s="427"/>
    </row>
    <row r="30" spans="2:13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</row>
    <row r="31" spans="2:13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連結CF!L31/1000</f>
        <v>648</v>
      </c>
      <c r="M31" s="417"/>
    </row>
    <row r="32" spans="2:13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連結CF!L32/1000</f>
        <v>648</v>
      </c>
      <c r="M32" s="417"/>
    </row>
    <row r="33" spans="2:13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連結CF!L33/1000</f>
        <v>0</v>
      </c>
      <c r="M33" s="417"/>
    </row>
    <row r="34" spans="2:13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連結CF!L34/1000</f>
        <v>0</v>
      </c>
      <c r="M34" s="417"/>
    </row>
    <row r="35" spans="2:13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連結CF!L35/1000</f>
        <v>0</v>
      </c>
      <c r="M35" s="417"/>
    </row>
    <row r="36" spans="2:13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連結CF!L36/1000</f>
        <v>0</v>
      </c>
      <c r="M36" s="417"/>
    </row>
    <row r="37" spans="2:13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連結CF!L37/1000</f>
        <v>0</v>
      </c>
      <c r="M37" s="417"/>
    </row>
    <row r="38" spans="2:13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連結CF!L38/1000</f>
        <v>0</v>
      </c>
      <c r="M38" s="417"/>
    </row>
    <row r="39" spans="2:13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連結CF!L39/1000</f>
        <v>0</v>
      </c>
      <c r="M39" s="417"/>
    </row>
    <row r="40" spans="2:13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連結CF!L40/1000</f>
        <v>0</v>
      </c>
      <c r="M40" s="417"/>
    </row>
    <row r="41" spans="2:13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連結CF!L41/1000</f>
        <v>0</v>
      </c>
      <c r="M41" s="417"/>
    </row>
    <row r="42" spans="2:13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連結CF!L42/1000</f>
        <v>0</v>
      </c>
      <c r="M42" s="417"/>
    </row>
    <row r="43" spans="2:13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連結CF!L43/1000</f>
        <v>-648</v>
      </c>
      <c r="M43" s="427"/>
    </row>
    <row r="44" spans="2:13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</row>
    <row r="45" spans="2:13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連結CF!L45/1000</f>
        <v>0</v>
      </c>
      <c r="M45" s="417"/>
    </row>
    <row r="46" spans="2:13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連結CF!L46/1000</f>
        <v>0</v>
      </c>
      <c r="M46" s="417"/>
    </row>
    <row r="47" spans="2:13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連結CF!L47/1000</f>
        <v>0</v>
      </c>
      <c r="M47" s="417"/>
    </row>
    <row r="48" spans="2:13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連結CF!L48/1000</f>
        <v>0</v>
      </c>
      <c r="M48" s="417"/>
    </row>
    <row r="49" spans="2:13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連結CF!L49/1000</f>
        <v>0</v>
      </c>
      <c r="M49" s="417"/>
    </row>
    <row r="50" spans="2:13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連結CF!L50/1000</f>
        <v>0</v>
      </c>
      <c r="M50" s="417"/>
    </row>
    <row r="51" spans="2:13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84">
        <f>連結CF!L51/1000</f>
        <v>0</v>
      </c>
      <c r="M51" s="490"/>
    </row>
    <row r="52" spans="2:13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26">
        <f>連結CF!L52/1000</f>
        <v>-1159.2948489999919</v>
      </c>
      <c r="M52" s="427"/>
    </row>
    <row r="53" spans="2:13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28">
        <f>連結CF!L53/1000</f>
        <v>1790.5074255</v>
      </c>
      <c r="M53" s="429"/>
    </row>
    <row r="54" spans="2:13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28">
        <f>連結CF!L54/1000</f>
        <v>631.21257650000791</v>
      </c>
      <c r="M54" s="429"/>
    </row>
    <row r="55" spans="2:13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264"/>
      <c r="M55" s="264"/>
    </row>
    <row r="56" spans="2:13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82">
        <f>連結CF!L56/1000</f>
        <v>0</v>
      </c>
      <c r="M56" s="491"/>
    </row>
    <row r="57" spans="2:13" s="7" customFormat="1" ht="13.5" customHeight="1">
      <c r="B57" s="226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f>連結CF!L57/1000</f>
        <v>0</v>
      </c>
      <c r="M57" s="427"/>
    </row>
    <row r="58" spans="2:13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7">
        <f>連結CF!L58/1000</f>
        <v>0</v>
      </c>
      <c r="M58" s="473"/>
    </row>
    <row r="59" spans="2:13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連結CF!L59/1000</f>
        <v>631.21257650000791</v>
      </c>
      <c r="M59" s="431"/>
    </row>
    <row r="60" spans="2:13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3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3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3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3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0"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50:M50"/>
    <mergeCell ref="L51:M51"/>
    <mergeCell ref="B52:K52"/>
    <mergeCell ref="L52:M52"/>
    <mergeCell ref="B53:K53"/>
    <mergeCell ref="L53:M53"/>
    <mergeCell ref="B54:K54"/>
    <mergeCell ref="L54:M54"/>
    <mergeCell ref="L59:M59"/>
    <mergeCell ref="L58:M58"/>
    <mergeCell ref="L57:M57"/>
    <mergeCell ref="L56:M56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5" orientation="portrait" cellComments="asDisplayed" r:id="rId1"/>
  <headerFooter alignWithMargins="0"/>
  <rowBreaks count="1" manualBreakCount="1">
    <brk id="59" max="1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5" tint="0.39997558519241921"/>
  </sheetPr>
  <dimension ref="A1:AB282"/>
  <sheetViews>
    <sheetView showGridLines="0" view="pageBreakPreview" zoomScale="90" zoomScaleNormal="100" zoomScaleSheetLayoutView="90" workbookViewId="0">
      <selection activeCell="B4" sqref="B4:M4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5" width="6.625" style="1" customWidth="1"/>
    <col min="16" max="17" width="2.125" style="1" customWidth="1"/>
    <col min="18" max="25" width="3.875" style="1" customWidth="1"/>
    <col min="26" max="26" width="6.5" style="1" customWidth="1"/>
    <col min="27" max="28" width="6.625" style="1" customWidth="1"/>
    <col min="29" max="29" width="0.625" style="1" customWidth="1"/>
    <col min="30" max="16384" width="9" style="1"/>
  </cols>
  <sheetData>
    <row r="1" spans="1:28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ht="23.25" customHeight="1">
      <c r="A2" s="2"/>
      <c r="B2" s="381" t="s">
        <v>219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</row>
    <row r="3" spans="1:28" ht="21" customHeight="1">
      <c r="B3" s="382" t="str">
        <f>連結BS!B3</f>
        <v>（平成29年03月31日現在）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</row>
    <row r="4" spans="1:28" s="3" customFormat="1" ht="16.5" customHeight="1" thickBot="1">
      <c r="B4" s="4"/>
      <c r="AB4" s="5" t="s">
        <v>194</v>
      </c>
    </row>
    <row r="5" spans="1:28" s="6" customFormat="1" ht="14.25" customHeight="1" thickBot="1">
      <c r="B5" s="383" t="s">
        <v>2</v>
      </c>
      <c r="C5" s="384"/>
      <c r="D5" s="384"/>
      <c r="E5" s="384"/>
      <c r="F5" s="384"/>
      <c r="G5" s="384"/>
      <c r="H5" s="384"/>
      <c r="I5" s="385"/>
      <c r="J5" s="385"/>
      <c r="K5" s="385"/>
      <c r="L5" s="385"/>
      <c r="M5" s="385"/>
      <c r="N5" s="386" t="s">
        <v>3</v>
      </c>
      <c r="O5" s="387"/>
      <c r="P5" s="384" t="s">
        <v>2</v>
      </c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6" t="s">
        <v>3</v>
      </c>
      <c r="AB5" s="387"/>
    </row>
    <row r="6" spans="1:28" s="7" customFormat="1" ht="14.85" customHeight="1">
      <c r="B6" s="8" t="s">
        <v>4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390"/>
      <c r="O6" s="391"/>
      <c r="P6" s="12" t="s">
        <v>5</v>
      </c>
      <c r="Q6" s="12"/>
      <c r="R6" s="12"/>
      <c r="S6" s="12"/>
      <c r="T6" s="12"/>
      <c r="U6" s="12"/>
      <c r="V6" s="13"/>
      <c r="W6" s="14"/>
      <c r="X6" s="14"/>
      <c r="Y6" s="14"/>
      <c r="Z6" s="14"/>
      <c r="AA6" s="390"/>
      <c r="AB6" s="391"/>
    </row>
    <row r="7" spans="1:28" s="7" customFormat="1" ht="14.85" customHeight="1">
      <c r="B7" s="15"/>
      <c r="C7" s="10" t="s">
        <v>6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388">
        <f>連結BS!N7/1000000</f>
        <v>54.997860000000003</v>
      </c>
      <c r="O7" s="389"/>
      <c r="P7" s="12"/>
      <c r="Q7" s="10" t="s">
        <v>7</v>
      </c>
      <c r="R7" s="10"/>
      <c r="S7" s="10"/>
      <c r="T7" s="10"/>
      <c r="U7" s="10"/>
      <c r="V7" s="9"/>
      <c r="W7" s="9"/>
      <c r="X7" s="9"/>
      <c r="Y7" s="9"/>
      <c r="Z7" s="9"/>
      <c r="AA7" s="388">
        <f>連結BS!AA7/1000000</f>
        <v>36.031999999999996</v>
      </c>
      <c r="AB7" s="389"/>
    </row>
    <row r="8" spans="1:28" s="7" customFormat="1" ht="14.85" customHeight="1">
      <c r="B8" s="15"/>
      <c r="C8" s="10"/>
      <c r="D8" s="10" t="s">
        <v>8</v>
      </c>
      <c r="E8" s="10"/>
      <c r="F8" s="10"/>
      <c r="G8" s="10"/>
      <c r="H8" s="10"/>
      <c r="I8" s="9"/>
      <c r="J8" s="9"/>
      <c r="K8" s="9"/>
      <c r="L8" s="9"/>
      <c r="M8" s="9"/>
      <c r="N8" s="388">
        <f>連結BS!N8/1000000</f>
        <v>14.994505</v>
      </c>
      <c r="O8" s="389"/>
      <c r="P8" s="12"/>
      <c r="Q8" s="10"/>
      <c r="R8" s="10" t="s">
        <v>9</v>
      </c>
      <c r="S8" s="10"/>
      <c r="T8" s="10"/>
      <c r="U8" s="10"/>
      <c r="V8" s="9"/>
      <c r="W8" s="9"/>
      <c r="X8" s="9"/>
      <c r="Y8" s="9"/>
      <c r="Z8" s="9"/>
      <c r="AA8" s="388">
        <f>連結BS!AA8/1000000</f>
        <v>0</v>
      </c>
      <c r="AB8" s="389"/>
    </row>
    <row r="9" spans="1:28" s="7" customFormat="1" ht="14.85" customHeight="1">
      <c r="B9" s="15"/>
      <c r="C9" s="10"/>
      <c r="D9" s="10"/>
      <c r="E9" s="10" t="s">
        <v>10</v>
      </c>
      <c r="F9" s="10"/>
      <c r="G9" s="10"/>
      <c r="H9" s="10"/>
      <c r="I9" s="9"/>
      <c r="J9" s="9"/>
      <c r="K9" s="9"/>
      <c r="L9" s="9"/>
      <c r="M9" s="9"/>
      <c r="N9" s="388">
        <f>連結BS!N9/1000000</f>
        <v>14.346496999999999</v>
      </c>
      <c r="O9" s="389"/>
      <c r="P9" s="12"/>
      <c r="Q9" s="10"/>
      <c r="R9" s="16" t="s">
        <v>11</v>
      </c>
      <c r="S9" s="10"/>
      <c r="T9" s="10"/>
      <c r="U9" s="10"/>
      <c r="V9" s="9"/>
      <c r="W9" s="9"/>
      <c r="X9" s="9"/>
      <c r="Y9" s="9"/>
      <c r="Z9" s="9"/>
      <c r="AA9" s="388">
        <f>連結BS!AA9/1000000</f>
        <v>0</v>
      </c>
      <c r="AB9" s="389"/>
    </row>
    <row r="10" spans="1:28" s="7" customFormat="1" ht="14.85" customHeight="1">
      <c r="B10" s="15"/>
      <c r="C10" s="10"/>
      <c r="D10" s="10"/>
      <c r="E10" s="10"/>
      <c r="F10" s="10" t="s">
        <v>12</v>
      </c>
      <c r="G10" s="10"/>
      <c r="H10" s="10"/>
      <c r="I10" s="9"/>
      <c r="J10" s="9"/>
      <c r="K10" s="9"/>
      <c r="L10" s="9"/>
      <c r="M10" s="9"/>
      <c r="N10" s="388">
        <f>連結BS!N10/1000000</f>
        <v>0</v>
      </c>
      <c r="O10" s="389"/>
      <c r="P10" s="12"/>
      <c r="Q10" s="10"/>
      <c r="R10" s="10" t="s">
        <v>13</v>
      </c>
      <c r="S10" s="10"/>
      <c r="T10" s="10"/>
      <c r="U10" s="10"/>
      <c r="V10" s="9"/>
      <c r="W10" s="9"/>
      <c r="X10" s="9"/>
      <c r="Y10" s="9"/>
      <c r="Z10" s="9"/>
      <c r="AA10" s="388">
        <f>連結BS!AA10/1000000</f>
        <v>36.031999999999996</v>
      </c>
      <c r="AB10" s="389"/>
    </row>
    <row r="11" spans="1:28" s="7" customFormat="1" ht="14.85" customHeight="1">
      <c r="B11" s="15"/>
      <c r="C11" s="10"/>
      <c r="D11" s="10"/>
      <c r="E11" s="10"/>
      <c r="F11" s="10" t="s">
        <v>14</v>
      </c>
      <c r="G11" s="10"/>
      <c r="H11" s="10"/>
      <c r="I11" s="9"/>
      <c r="J11" s="9"/>
      <c r="K11" s="9"/>
      <c r="L11" s="9"/>
      <c r="M11" s="9"/>
      <c r="N11" s="388">
        <f>連結BS!N11/1000000</f>
        <v>0</v>
      </c>
      <c r="O11" s="389"/>
      <c r="P11" s="12"/>
      <c r="Q11" s="10"/>
      <c r="R11" s="10" t="s">
        <v>15</v>
      </c>
      <c r="S11" s="10"/>
      <c r="T11" s="10"/>
      <c r="U11" s="10"/>
      <c r="V11" s="9"/>
      <c r="W11" s="9"/>
      <c r="X11" s="9"/>
      <c r="Y11" s="9"/>
      <c r="Z11" s="9"/>
      <c r="AA11" s="388">
        <f>連結BS!AA11/1000000</f>
        <v>0</v>
      </c>
      <c r="AB11" s="389"/>
    </row>
    <row r="12" spans="1:28" s="7" customFormat="1" ht="14.85" customHeight="1">
      <c r="B12" s="15"/>
      <c r="C12" s="10"/>
      <c r="D12" s="10"/>
      <c r="E12" s="10"/>
      <c r="F12" s="10" t="s">
        <v>16</v>
      </c>
      <c r="G12" s="10"/>
      <c r="H12" s="10"/>
      <c r="I12" s="9"/>
      <c r="J12" s="9"/>
      <c r="K12" s="9"/>
      <c r="L12" s="9"/>
      <c r="M12" s="9"/>
      <c r="N12" s="388">
        <f>連結BS!N12/1000000</f>
        <v>212.90125</v>
      </c>
      <c r="O12" s="389"/>
      <c r="P12" s="12"/>
      <c r="Q12" s="12"/>
      <c r="R12" s="10" t="s">
        <v>17</v>
      </c>
      <c r="S12" s="10"/>
      <c r="T12" s="10"/>
      <c r="U12" s="10"/>
      <c r="V12" s="9"/>
      <c r="W12" s="9"/>
      <c r="X12" s="9"/>
      <c r="Y12" s="9"/>
      <c r="Z12" s="9"/>
      <c r="AA12" s="388">
        <f>連結BS!AA12/1000000</f>
        <v>0</v>
      </c>
      <c r="AB12" s="389"/>
    </row>
    <row r="13" spans="1:28" s="7" customFormat="1" ht="14.85" customHeight="1">
      <c r="B13" s="15"/>
      <c r="C13" s="10"/>
      <c r="D13" s="10"/>
      <c r="E13" s="10"/>
      <c r="F13" s="10" t="s">
        <v>18</v>
      </c>
      <c r="G13" s="10"/>
      <c r="H13" s="10"/>
      <c r="I13" s="9"/>
      <c r="J13" s="9"/>
      <c r="K13" s="9"/>
      <c r="L13" s="9"/>
      <c r="M13" s="9"/>
      <c r="N13" s="388">
        <f>連結BS!N13/1000000</f>
        <v>-198.55475300000001</v>
      </c>
      <c r="O13" s="389"/>
      <c r="P13" s="12"/>
      <c r="Q13" s="10" t="s">
        <v>168</v>
      </c>
      <c r="R13" s="10"/>
      <c r="S13" s="10"/>
      <c r="T13" s="10"/>
      <c r="U13" s="10"/>
      <c r="V13" s="9"/>
      <c r="W13" s="9"/>
      <c r="X13" s="9"/>
      <c r="Y13" s="9"/>
      <c r="Z13" s="9"/>
      <c r="AA13" s="388">
        <f>連結BS!AA13/1000000</f>
        <v>1.9619196240000001</v>
      </c>
      <c r="AB13" s="389"/>
    </row>
    <row r="14" spans="1:28" s="7" customFormat="1" ht="14.85" customHeight="1">
      <c r="B14" s="15"/>
      <c r="C14" s="10"/>
      <c r="D14" s="10"/>
      <c r="E14" s="10"/>
      <c r="F14" s="10" t="s">
        <v>19</v>
      </c>
      <c r="G14" s="10"/>
      <c r="H14" s="10"/>
      <c r="I14" s="9"/>
      <c r="J14" s="9"/>
      <c r="K14" s="9"/>
      <c r="L14" s="9"/>
      <c r="M14" s="9"/>
      <c r="N14" s="388">
        <f>連結BS!N14/1000000</f>
        <v>0</v>
      </c>
      <c r="O14" s="389"/>
      <c r="P14" s="12"/>
      <c r="Q14" s="12"/>
      <c r="R14" s="16" t="s">
        <v>20</v>
      </c>
      <c r="S14" s="10"/>
      <c r="T14" s="10"/>
      <c r="U14" s="10"/>
      <c r="V14" s="9"/>
      <c r="W14" s="9"/>
      <c r="X14" s="9"/>
      <c r="Y14" s="9"/>
      <c r="Z14" s="9"/>
      <c r="AA14" s="388">
        <f>連結BS!AA14/1000000</f>
        <v>0</v>
      </c>
      <c r="AB14" s="389"/>
    </row>
    <row r="15" spans="1:28" s="7" customFormat="1" ht="14.85" customHeight="1">
      <c r="B15" s="15"/>
      <c r="C15" s="10"/>
      <c r="D15" s="10"/>
      <c r="E15" s="10"/>
      <c r="F15" s="10" t="s">
        <v>21</v>
      </c>
      <c r="G15" s="10"/>
      <c r="H15" s="10"/>
      <c r="I15" s="9"/>
      <c r="J15" s="9"/>
      <c r="K15" s="9"/>
      <c r="L15" s="9"/>
      <c r="M15" s="9"/>
      <c r="N15" s="388">
        <f>連結BS!N15/1000000</f>
        <v>0</v>
      </c>
      <c r="O15" s="389"/>
      <c r="P15" s="12"/>
      <c r="Q15" s="12"/>
      <c r="R15" s="16" t="s">
        <v>22</v>
      </c>
      <c r="S15" s="16"/>
      <c r="T15" s="16"/>
      <c r="U15" s="16"/>
      <c r="V15" s="17"/>
      <c r="W15" s="17"/>
      <c r="X15" s="17"/>
      <c r="Y15" s="17"/>
      <c r="Z15" s="17"/>
      <c r="AA15" s="388">
        <f>連結BS!AA15/1000000</f>
        <v>0</v>
      </c>
      <c r="AB15" s="389"/>
    </row>
    <row r="16" spans="1:28" s="7" customFormat="1" ht="14.85" customHeight="1">
      <c r="B16" s="15"/>
      <c r="C16" s="10"/>
      <c r="D16" s="10"/>
      <c r="E16" s="10"/>
      <c r="F16" s="10" t="s">
        <v>169</v>
      </c>
      <c r="G16" s="18"/>
      <c r="H16" s="18"/>
      <c r="I16" s="19"/>
      <c r="J16" s="19"/>
      <c r="K16" s="19"/>
      <c r="L16" s="19"/>
      <c r="M16" s="19"/>
      <c r="N16" s="388">
        <f>連結BS!N16/1000000</f>
        <v>0</v>
      </c>
      <c r="O16" s="389"/>
      <c r="P16" s="12"/>
      <c r="Q16" s="12"/>
      <c r="R16" s="16" t="s">
        <v>23</v>
      </c>
      <c r="S16" s="16"/>
      <c r="T16" s="16"/>
      <c r="U16" s="16"/>
      <c r="V16" s="17"/>
      <c r="W16" s="17"/>
      <c r="X16" s="17"/>
      <c r="Y16" s="17"/>
      <c r="Z16" s="17"/>
      <c r="AA16" s="388">
        <f>連結BS!AA16/1000000</f>
        <v>0</v>
      </c>
      <c r="AB16" s="389"/>
    </row>
    <row r="17" spans="2:28" s="7" customFormat="1" ht="14.85" customHeight="1">
      <c r="B17" s="15"/>
      <c r="C17" s="10"/>
      <c r="D17" s="10"/>
      <c r="E17" s="10"/>
      <c r="F17" s="10" t="s">
        <v>170</v>
      </c>
      <c r="G17" s="18"/>
      <c r="H17" s="18"/>
      <c r="I17" s="19"/>
      <c r="J17" s="19"/>
      <c r="K17" s="19"/>
      <c r="L17" s="19"/>
      <c r="M17" s="19"/>
      <c r="N17" s="388">
        <f>連結BS!N17/1000000</f>
        <v>0</v>
      </c>
      <c r="O17" s="389"/>
      <c r="P17" s="20"/>
      <c r="Q17" s="12"/>
      <c r="R17" s="16" t="s">
        <v>24</v>
      </c>
      <c r="S17" s="16"/>
      <c r="T17" s="16"/>
      <c r="U17" s="16"/>
      <c r="V17" s="17"/>
      <c r="W17" s="17"/>
      <c r="X17" s="17"/>
      <c r="Y17" s="17"/>
      <c r="Z17" s="17"/>
      <c r="AA17" s="388">
        <f>連結BS!AA17/1000000</f>
        <v>0</v>
      </c>
      <c r="AB17" s="389"/>
    </row>
    <row r="18" spans="2:28" s="7" customFormat="1" ht="14.85" customHeight="1">
      <c r="B18" s="15"/>
      <c r="C18" s="10"/>
      <c r="D18" s="10"/>
      <c r="E18" s="10"/>
      <c r="F18" s="10" t="s">
        <v>25</v>
      </c>
      <c r="G18" s="18"/>
      <c r="H18" s="18"/>
      <c r="I18" s="19"/>
      <c r="J18" s="19"/>
      <c r="K18" s="19"/>
      <c r="L18" s="19"/>
      <c r="M18" s="19"/>
      <c r="N18" s="388">
        <f>連結BS!N18/1000000</f>
        <v>0</v>
      </c>
      <c r="O18" s="389"/>
      <c r="P18" s="20"/>
      <c r="Q18" s="12"/>
      <c r="R18" s="16" t="s">
        <v>26</v>
      </c>
      <c r="S18" s="16"/>
      <c r="T18" s="16"/>
      <c r="U18" s="16"/>
      <c r="V18" s="17"/>
      <c r="W18" s="17"/>
      <c r="X18" s="17"/>
      <c r="Y18" s="17"/>
      <c r="Z18" s="17"/>
      <c r="AA18" s="388">
        <f>連結BS!AA18/1000000</f>
        <v>0</v>
      </c>
      <c r="AB18" s="389"/>
    </row>
    <row r="19" spans="2:28" s="7" customFormat="1" ht="14.85" customHeight="1">
      <c r="B19" s="15"/>
      <c r="C19" s="10"/>
      <c r="D19" s="10"/>
      <c r="E19" s="10"/>
      <c r="F19" s="10" t="s">
        <v>171</v>
      </c>
      <c r="G19" s="18"/>
      <c r="H19" s="18"/>
      <c r="I19" s="19"/>
      <c r="J19" s="19"/>
      <c r="K19" s="19"/>
      <c r="L19" s="19"/>
      <c r="M19" s="19"/>
      <c r="N19" s="388">
        <f>連結BS!N19/1000000</f>
        <v>0</v>
      </c>
      <c r="O19" s="389"/>
      <c r="P19" s="12"/>
      <c r="Q19" s="12"/>
      <c r="R19" s="10" t="s">
        <v>27</v>
      </c>
      <c r="S19" s="10"/>
      <c r="T19" s="10"/>
      <c r="U19" s="10"/>
      <c r="V19" s="9"/>
      <c r="W19" s="9"/>
      <c r="X19" s="9"/>
      <c r="Y19" s="9"/>
      <c r="Z19" s="9"/>
      <c r="AA19" s="388">
        <f>連結BS!AA19/1000000</f>
        <v>1.9619196240000001</v>
      </c>
      <c r="AB19" s="389"/>
    </row>
    <row r="20" spans="2:28" s="7" customFormat="1" ht="14.85" customHeight="1">
      <c r="B20" s="15"/>
      <c r="C20" s="10"/>
      <c r="D20" s="10"/>
      <c r="E20" s="10"/>
      <c r="F20" s="10" t="s">
        <v>28</v>
      </c>
      <c r="G20" s="18"/>
      <c r="H20" s="18"/>
      <c r="I20" s="19"/>
      <c r="J20" s="19"/>
      <c r="K20" s="19"/>
      <c r="L20" s="19"/>
      <c r="M20" s="19"/>
      <c r="N20" s="388">
        <f>連結BS!N20/1000000</f>
        <v>0</v>
      </c>
      <c r="O20" s="389"/>
      <c r="P20" s="12"/>
      <c r="Q20" s="12"/>
      <c r="R20" s="21" t="s">
        <v>172</v>
      </c>
      <c r="S20" s="12"/>
      <c r="T20" s="12"/>
      <c r="U20" s="12"/>
      <c r="V20" s="14"/>
      <c r="W20" s="14"/>
      <c r="X20" s="14"/>
      <c r="Y20" s="14"/>
      <c r="Z20" s="14"/>
      <c r="AA20" s="388">
        <f>連結BS!AA20/1000000</f>
        <v>0</v>
      </c>
      <c r="AB20" s="389"/>
    </row>
    <row r="21" spans="2:28" s="7" customFormat="1" ht="14.85" customHeight="1">
      <c r="B21" s="15"/>
      <c r="C21" s="10"/>
      <c r="D21" s="10"/>
      <c r="E21" s="10"/>
      <c r="F21" s="10" t="s">
        <v>29</v>
      </c>
      <c r="G21" s="18"/>
      <c r="H21" s="18"/>
      <c r="I21" s="19"/>
      <c r="J21" s="19"/>
      <c r="K21" s="19"/>
      <c r="L21" s="19"/>
      <c r="M21" s="19"/>
      <c r="N21" s="388">
        <f>連結BS!N21/1000000</f>
        <v>0</v>
      </c>
      <c r="O21" s="389"/>
      <c r="P21" s="12"/>
      <c r="Q21" s="12"/>
      <c r="R21" s="12" t="s">
        <v>17</v>
      </c>
      <c r="S21" s="12"/>
      <c r="T21" s="12"/>
      <c r="U21" s="12"/>
      <c r="V21" s="14"/>
      <c r="W21" s="14"/>
      <c r="X21" s="14"/>
      <c r="Y21" s="14"/>
      <c r="Z21" s="14"/>
      <c r="AA21" s="388">
        <f>連結BS!AA21/1000000</f>
        <v>0</v>
      </c>
      <c r="AB21" s="389"/>
    </row>
    <row r="22" spans="2:28" s="7" customFormat="1" ht="14.85" customHeight="1">
      <c r="B22" s="15"/>
      <c r="C22" s="10"/>
      <c r="D22" s="10"/>
      <c r="E22" s="10"/>
      <c r="F22" s="10" t="s">
        <v>173</v>
      </c>
      <c r="G22" s="10"/>
      <c r="H22" s="10"/>
      <c r="I22" s="9"/>
      <c r="J22" s="9"/>
      <c r="K22" s="9"/>
      <c r="L22" s="9"/>
      <c r="M22" s="9"/>
      <c r="N22" s="388">
        <f>連結BS!N22/1000000</f>
        <v>0</v>
      </c>
      <c r="O22" s="389"/>
      <c r="P22" s="392" t="s">
        <v>30</v>
      </c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4">
        <f>連結BS!AA22/1000000</f>
        <v>37.993919624</v>
      </c>
      <c r="AB22" s="395"/>
    </row>
    <row r="23" spans="2:28" s="7" customFormat="1" ht="14.85" customHeight="1">
      <c r="B23" s="15"/>
      <c r="C23" s="10"/>
      <c r="D23" s="10"/>
      <c r="E23" s="10"/>
      <c r="F23" s="10" t="s">
        <v>31</v>
      </c>
      <c r="G23" s="10"/>
      <c r="H23" s="10"/>
      <c r="I23" s="9"/>
      <c r="J23" s="9"/>
      <c r="K23" s="9"/>
      <c r="L23" s="9"/>
      <c r="M23" s="9"/>
      <c r="N23" s="388">
        <f>連結BS!N23/1000000</f>
        <v>0</v>
      </c>
      <c r="O23" s="389"/>
      <c r="P23" s="12" t="s">
        <v>32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88"/>
      <c r="AB23" s="389"/>
    </row>
    <row r="24" spans="2:28" s="7" customFormat="1" ht="14.85" customHeight="1">
      <c r="B24" s="15"/>
      <c r="C24" s="10"/>
      <c r="D24" s="10"/>
      <c r="E24" s="10"/>
      <c r="F24" s="10" t="s">
        <v>33</v>
      </c>
      <c r="G24" s="10"/>
      <c r="H24" s="10"/>
      <c r="I24" s="9"/>
      <c r="J24" s="9"/>
      <c r="K24" s="9"/>
      <c r="L24" s="9"/>
      <c r="M24" s="9"/>
      <c r="N24" s="388">
        <f>連結BS!N24/1000000</f>
        <v>0</v>
      </c>
      <c r="O24" s="389"/>
      <c r="P24" s="12"/>
      <c r="Q24" s="16" t="s">
        <v>34</v>
      </c>
      <c r="R24" s="23"/>
      <c r="S24" s="23"/>
      <c r="T24" s="23"/>
      <c r="U24" s="23"/>
      <c r="V24" s="24"/>
      <c r="W24" s="24"/>
      <c r="X24" s="24"/>
      <c r="Y24" s="24"/>
      <c r="Z24" s="24"/>
      <c r="AA24" s="388">
        <f>連結BS!AA24/1000000</f>
        <v>54.997860000000003</v>
      </c>
      <c r="AB24" s="389"/>
    </row>
    <row r="25" spans="2:28" s="7" customFormat="1" ht="14.85" customHeight="1">
      <c r="B25" s="15"/>
      <c r="C25" s="10"/>
      <c r="D25" s="10"/>
      <c r="E25" s="10" t="s">
        <v>35</v>
      </c>
      <c r="F25" s="10"/>
      <c r="G25" s="10"/>
      <c r="H25" s="10"/>
      <c r="I25" s="9"/>
      <c r="J25" s="9"/>
      <c r="K25" s="9"/>
      <c r="L25" s="9"/>
      <c r="M25" s="9"/>
      <c r="N25" s="388">
        <f>連結BS!N25/1000000</f>
        <v>0</v>
      </c>
      <c r="O25" s="389"/>
      <c r="P25" s="12"/>
      <c r="Q25" s="14" t="s">
        <v>36</v>
      </c>
      <c r="R25" s="23"/>
      <c r="S25" s="23"/>
      <c r="T25" s="23"/>
      <c r="U25" s="23"/>
      <c r="V25" s="24"/>
      <c r="W25" s="24"/>
      <c r="X25" s="24"/>
      <c r="Y25" s="24"/>
      <c r="Z25" s="24"/>
      <c r="AA25" s="388">
        <f>連結BS!AA25/1000000</f>
        <v>-37.362707047500002</v>
      </c>
      <c r="AB25" s="389"/>
    </row>
    <row r="26" spans="2:28" s="7" customFormat="1" ht="14.85" customHeight="1">
      <c r="B26" s="15"/>
      <c r="C26" s="10"/>
      <c r="D26" s="10"/>
      <c r="E26" s="10"/>
      <c r="F26" s="10" t="s">
        <v>37</v>
      </c>
      <c r="G26" s="10"/>
      <c r="H26" s="10"/>
      <c r="I26" s="9"/>
      <c r="J26" s="9"/>
      <c r="K26" s="9"/>
      <c r="L26" s="9"/>
      <c r="M26" s="9"/>
      <c r="N26" s="388">
        <f>連結BS!N26/1000000</f>
        <v>0</v>
      </c>
      <c r="O26" s="389"/>
      <c r="P26" s="213"/>
      <c r="Q26" s="14"/>
      <c r="R26" s="14"/>
      <c r="S26" s="14"/>
      <c r="T26" s="14"/>
      <c r="U26" s="14"/>
      <c r="V26" s="14"/>
      <c r="W26" s="14"/>
      <c r="X26" s="14"/>
      <c r="Y26" s="14"/>
      <c r="Z26" s="214"/>
      <c r="AA26" s="388"/>
      <c r="AB26" s="389"/>
    </row>
    <row r="27" spans="2:28" s="7" customFormat="1" ht="14.85" customHeight="1">
      <c r="B27" s="15"/>
      <c r="C27" s="10"/>
      <c r="D27" s="10"/>
      <c r="E27" s="10"/>
      <c r="F27" s="10" t="s">
        <v>16</v>
      </c>
      <c r="G27" s="10"/>
      <c r="H27" s="10"/>
      <c r="I27" s="9"/>
      <c r="J27" s="9"/>
      <c r="K27" s="9"/>
      <c r="L27" s="9"/>
      <c r="M27" s="9"/>
      <c r="N27" s="388">
        <f>連結BS!N27/1000000</f>
        <v>0</v>
      </c>
      <c r="O27" s="389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88"/>
      <c r="AB27" s="389"/>
    </row>
    <row r="28" spans="2:28" s="7" customFormat="1" ht="14.85" customHeight="1">
      <c r="B28" s="15"/>
      <c r="C28" s="10"/>
      <c r="D28" s="10"/>
      <c r="E28" s="10"/>
      <c r="F28" s="10" t="s">
        <v>18</v>
      </c>
      <c r="G28" s="10"/>
      <c r="H28" s="10"/>
      <c r="I28" s="9"/>
      <c r="J28" s="9"/>
      <c r="K28" s="9"/>
      <c r="L28" s="9"/>
      <c r="M28" s="9"/>
      <c r="N28" s="388">
        <f>連結BS!N28/1000000</f>
        <v>0</v>
      </c>
      <c r="O28" s="389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88"/>
      <c r="AB28" s="389"/>
    </row>
    <row r="29" spans="2:28" s="7" customFormat="1" ht="14.85" customHeight="1">
      <c r="B29" s="15"/>
      <c r="C29" s="10"/>
      <c r="D29" s="10"/>
      <c r="E29" s="10"/>
      <c r="F29" s="10" t="s">
        <v>38</v>
      </c>
      <c r="G29" s="10"/>
      <c r="H29" s="10"/>
      <c r="I29" s="9"/>
      <c r="J29" s="9"/>
      <c r="K29" s="9"/>
      <c r="L29" s="9"/>
      <c r="M29" s="9"/>
      <c r="N29" s="388">
        <f>連結BS!N29/1000000</f>
        <v>0</v>
      </c>
      <c r="O29" s="389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88"/>
      <c r="AB29" s="389"/>
    </row>
    <row r="30" spans="2:28" s="7" customFormat="1" ht="14.85" customHeight="1">
      <c r="B30" s="15"/>
      <c r="C30" s="10"/>
      <c r="D30" s="10"/>
      <c r="E30" s="10"/>
      <c r="F30" s="10" t="s">
        <v>21</v>
      </c>
      <c r="G30" s="10"/>
      <c r="H30" s="10"/>
      <c r="I30" s="9"/>
      <c r="J30" s="9"/>
      <c r="K30" s="9"/>
      <c r="L30" s="9"/>
      <c r="M30" s="9"/>
      <c r="N30" s="388">
        <f>連結BS!N30/1000000</f>
        <v>0</v>
      </c>
      <c r="O30" s="389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388"/>
      <c r="AB30" s="389"/>
    </row>
    <row r="31" spans="2:28" s="7" customFormat="1" ht="14.85" customHeight="1">
      <c r="B31" s="15"/>
      <c r="C31" s="10"/>
      <c r="D31" s="10"/>
      <c r="E31" s="10"/>
      <c r="F31" s="10" t="s">
        <v>39</v>
      </c>
      <c r="G31" s="10"/>
      <c r="H31" s="10"/>
      <c r="I31" s="9"/>
      <c r="J31" s="9"/>
      <c r="K31" s="9"/>
      <c r="L31" s="9"/>
      <c r="M31" s="9"/>
      <c r="N31" s="388">
        <f>連結BS!N31/1000000</f>
        <v>0</v>
      </c>
      <c r="O31" s="38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88"/>
      <c r="AB31" s="389"/>
    </row>
    <row r="32" spans="2:28" s="7" customFormat="1" ht="14.85" customHeight="1">
      <c r="B32" s="15"/>
      <c r="C32" s="10"/>
      <c r="D32" s="10"/>
      <c r="E32" s="10"/>
      <c r="F32" s="10" t="s">
        <v>31</v>
      </c>
      <c r="G32" s="10"/>
      <c r="H32" s="10"/>
      <c r="I32" s="9"/>
      <c r="J32" s="9"/>
      <c r="K32" s="9"/>
      <c r="L32" s="9"/>
      <c r="M32" s="9"/>
      <c r="N32" s="388">
        <f>連結BS!N32/1000000</f>
        <v>0</v>
      </c>
      <c r="O32" s="38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88"/>
      <c r="AB32" s="389"/>
    </row>
    <row r="33" spans="2:28" s="7" customFormat="1" ht="14.85" customHeight="1">
      <c r="B33" s="15"/>
      <c r="C33" s="10"/>
      <c r="D33" s="10"/>
      <c r="E33" s="10"/>
      <c r="F33" s="10" t="s">
        <v>33</v>
      </c>
      <c r="G33" s="10"/>
      <c r="H33" s="10"/>
      <c r="I33" s="9"/>
      <c r="J33" s="9"/>
      <c r="K33" s="9"/>
      <c r="L33" s="9"/>
      <c r="M33" s="9"/>
      <c r="N33" s="388">
        <f>連結BS!N33/1000000</f>
        <v>0</v>
      </c>
      <c r="O33" s="38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88"/>
      <c r="AB33" s="389"/>
    </row>
    <row r="34" spans="2:28" s="7" customFormat="1" ht="14.85" customHeight="1">
      <c r="B34" s="15"/>
      <c r="C34" s="10"/>
      <c r="D34" s="10"/>
      <c r="E34" s="10" t="s">
        <v>40</v>
      </c>
      <c r="F34" s="26"/>
      <c r="G34" s="26"/>
      <c r="H34" s="26"/>
      <c r="I34" s="27"/>
      <c r="J34" s="27"/>
      <c r="K34" s="27"/>
      <c r="L34" s="27"/>
      <c r="M34" s="27"/>
      <c r="N34" s="388">
        <f>連結BS!N34/1000000</f>
        <v>25.353000000000002</v>
      </c>
      <c r="O34" s="389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388"/>
      <c r="AB34" s="389"/>
    </row>
    <row r="35" spans="2:28" s="7" customFormat="1" ht="14.85" customHeight="1">
      <c r="B35" s="15"/>
      <c r="C35" s="10"/>
      <c r="D35" s="10"/>
      <c r="E35" s="10" t="s">
        <v>41</v>
      </c>
      <c r="F35" s="26"/>
      <c r="G35" s="26"/>
      <c r="H35" s="26"/>
      <c r="I35" s="27"/>
      <c r="J35" s="27"/>
      <c r="K35" s="27"/>
      <c r="L35" s="27"/>
      <c r="M35" s="27"/>
      <c r="N35" s="388">
        <f>連結BS!N35/1000000</f>
        <v>-24.704992000000001</v>
      </c>
      <c r="O35" s="389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88"/>
      <c r="AB35" s="389"/>
    </row>
    <row r="36" spans="2:28" s="7" customFormat="1" ht="14.85" customHeight="1">
      <c r="B36" s="15"/>
      <c r="C36" s="10"/>
      <c r="D36" s="10" t="s">
        <v>42</v>
      </c>
      <c r="E36" s="10"/>
      <c r="F36" s="26"/>
      <c r="G36" s="26"/>
      <c r="H36" s="26"/>
      <c r="I36" s="27"/>
      <c r="J36" s="27"/>
      <c r="K36" s="27"/>
      <c r="L36" s="27"/>
      <c r="M36" s="27"/>
      <c r="N36" s="388">
        <f>連結BS!N36/1000000</f>
        <v>0</v>
      </c>
      <c r="O36" s="389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88"/>
      <c r="AB36" s="389"/>
    </row>
    <row r="37" spans="2:28" s="7" customFormat="1" ht="14.85" customHeight="1">
      <c r="B37" s="15"/>
      <c r="C37" s="10"/>
      <c r="D37" s="10"/>
      <c r="E37" s="10" t="s">
        <v>43</v>
      </c>
      <c r="F37" s="10"/>
      <c r="G37" s="10"/>
      <c r="H37" s="10"/>
      <c r="I37" s="9"/>
      <c r="J37" s="9"/>
      <c r="K37" s="9"/>
      <c r="L37" s="9"/>
      <c r="M37" s="9"/>
      <c r="N37" s="388">
        <f>連結BS!N37/1000000</f>
        <v>0</v>
      </c>
      <c r="O37" s="389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88"/>
      <c r="AB37" s="389"/>
    </row>
    <row r="38" spans="2:28" s="7" customFormat="1" ht="14.85" customHeight="1">
      <c r="B38" s="15"/>
      <c r="C38" s="10"/>
      <c r="D38" s="10"/>
      <c r="E38" s="10" t="s">
        <v>174</v>
      </c>
      <c r="F38" s="10"/>
      <c r="G38" s="10"/>
      <c r="H38" s="10"/>
      <c r="I38" s="9"/>
      <c r="J38" s="9"/>
      <c r="K38" s="9"/>
      <c r="L38" s="9"/>
      <c r="M38" s="9"/>
      <c r="N38" s="388">
        <f>連結BS!N38/1000000</f>
        <v>0</v>
      </c>
      <c r="O38" s="389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88"/>
      <c r="AB38" s="389"/>
    </row>
    <row r="39" spans="2:28" s="7" customFormat="1" ht="14.85" customHeight="1">
      <c r="B39" s="15"/>
      <c r="C39" s="10"/>
      <c r="D39" s="10" t="s">
        <v>44</v>
      </c>
      <c r="E39" s="10"/>
      <c r="F39" s="10"/>
      <c r="G39" s="10"/>
      <c r="H39" s="10"/>
      <c r="I39" s="10"/>
      <c r="J39" s="9"/>
      <c r="K39" s="9"/>
      <c r="L39" s="9"/>
      <c r="M39" s="9"/>
      <c r="N39" s="388">
        <f>連結BS!N39/1000000</f>
        <v>40.003354999999999</v>
      </c>
      <c r="O39" s="38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88"/>
      <c r="AB39" s="389"/>
    </row>
    <row r="40" spans="2:28" s="7" customFormat="1" ht="14.85" customHeight="1">
      <c r="B40" s="15"/>
      <c r="C40" s="10"/>
      <c r="D40" s="10"/>
      <c r="E40" s="10" t="s">
        <v>45</v>
      </c>
      <c r="F40" s="10"/>
      <c r="G40" s="10"/>
      <c r="H40" s="10"/>
      <c r="I40" s="10"/>
      <c r="J40" s="9"/>
      <c r="K40" s="9"/>
      <c r="L40" s="9"/>
      <c r="M40" s="9"/>
      <c r="N40" s="388">
        <f>連結BS!N40/1000000</f>
        <v>0</v>
      </c>
      <c r="O40" s="389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88"/>
      <c r="AB40" s="389"/>
    </row>
    <row r="41" spans="2:28" s="7" customFormat="1" ht="14.85" customHeight="1">
      <c r="B41" s="15"/>
      <c r="C41" s="10"/>
      <c r="D41" s="10"/>
      <c r="E41" s="10"/>
      <c r="F41" s="16" t="s">
        <v>46</v>
      </c>
      <c r="G41" s="10"/>
      <c r="H41" s="10"/>
      <c r="I41" s="10"/>
      <c r="J41" s="9"/>
      <c r="K41" s="9"/>
      <c r="L41" s="9"/>
      <c r="M41" s="9"/>
      <c r="N41" s="388">
        <f>連結BS!N41/1000000</f>
        <v>0</v>
      </c>
      <c r="O41" s="389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88"/>
      <c r="AB41" s="389"/>
    </row>
    <row r="42" spans="2:28" s="7" customFormat="1" ht="14.85" customHeight="1">
      <c r="B42" s="15"/>
      <c r="C42" s="10"/>
      <c r="D42" s="10"/>
      <c r="E42" s="10"/>
      <c r="F42" s="16" t="s">
        <v>47</v>
      </c>
      <c r="G42" s="10"/>
      <c r="H42" s="10"/>
      <c r="I42" s="10"/>
      <c r="J42" s="9"/>
      <c r="K42" s="9"/>
      <c r="L42" s="9"/>
      <c r="M42" s="9"/>
      <c r="N42" s="388">
        <f>連結BS!N42/1000000</f>
        <v>0</v>
      </c>
      <c r="O42" s="389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88"/>
      <c r="AB42" s="389"/>
    </row>
    <row r="43" spans="2:28" s="7" customFormat="1" ht="14.85" customHeight="1">
      <c r="B43" s="15"/>
      <c r="C43" s="10"/>
      <c r="D43" s="10"/>
      <c r="E43" s="10"/>
      <c r="F43" s="16" t="s">
        <v>17</v>
      </c>
      <c r="G43" s="10"/>
      <c r="H43" s="10"/>
      <c r="I43" s="10"/>
      <c r="J43" s="9"/>
      <c r="K43" s="9"/>
      <c r="L43" s="9"/>
      <c r="M43" s="9"/>
      <c r="N43" s="388">
        <f>連結BS!N43/1000000</f>
        <v>0</v>
      </c>
      <c r="O43" s="389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90"/>
      <c r="AB43" s="291"/>
    </row>
    <row r="44" spans="2:28" s="7" customFormat="1" ht="14.85" customHeight="1">
      <c r="B44" s="15"/>
      <c r="C44" s="10"/>
      <c r="D44" s="10"/>
      <c r="E44" s="10" t="s">
        <v>175</v>
      </c>
      <c r="F44" s="10"/>
      <c r="G44" s="10"/>
      <c r="H44" s="10"/>
      <c r="I44" s="9"/>
      <c r="J44" s="9"/>
      <c r="K44" s="9"/>
      <c r="L44" s="9"/>
      <c r="M44" s="9"/>
      <c r="N44" s="388">
        <f>連結BS!N44/1000000</f>
        <v>0</v>
      </c>
      <c r="O44" s="389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90"/>
      <c r="AB44" s="291"/>
    </row>
    <row r="45" spans="2:28" s="7" customFormat="1" ht="14.85" customHeight="1">
      <c r="B45" s="15"/>
      <c r="C45" s="10"/>
      <c r="D45" s="10"/>
      <c r="E45" s="10" t="s">
        <v>48</v>
      </c>
      <c r="F45" s="10"/>
      <c r="G45" s="10"/>
      <c r="H45" s="10"/>
      <c r="I45" s="9"/>
      <c r="J45" s="9"/>
      <c r="K45" s="9"/>
      <c r="L45" s="9"/>
      <c r="M45" s="9"/>
      <c r="N45" s="388">
        <f>連結BS!N45/1000000</f>
        <v>0</v>
      </c>
      <c r="O45" s="389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90"/>
      <c r="AB45" s="291"/>
    </row>
    <row r="46" spans="2:28" s="7" customFormat="1" ht="14.85" customHeight="1">
      <c r="B46" s="15"/>
      <c r="C46" s="10"/>
      <c r="D46" s="10"/>
      <c r="E46" s="10" t="s">
        <v>49</v>
      </c>
      <c r="F46" s="10"/>
      <c r="G46" s="10"/>
      <c r="H46" s="10"/>
      <c r="I46" s="9"/>
      <c r="J46" s="9"/>
      <c r="K46" s="9"/>
      <c r="L46" s="9"/>
      <c r="M46" s="9"/>
      <c r="N46" s="388">
        <f>連結BS!N46/1000000</f>
        <v>0</v>
      </c>
      <c r="O46" s="389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88"/>
      <c r="AB46" s="389"/>
    </row>
    <row r="47" spans="2:28" s="7" customFormat="1" ht="14.85" customHeight="1">
      <c r="B47" s="15"/>
      <c r="C47" s="10"/>
      <c r="D47" s="10"/>
      <c r="E47" s="10" t="s">
        <v>50</v>
      </c>
      <c r="F47" s="10"/>
      <c r="G47" s="10"/>
      <c r="H47" s="10"/>
      <c r="I47" s="9"/>
      <c r="J47" s="9"/>
      <c r="K47" s="9"/>
      <c r="L47" s="9"/>
      <c r="M47" s="9"/>
      <c r="N47" s="388">
        <f>連結BS!N47/1000000</f>
        <v>40.003354999999999</v>
      </c>
      <c r="O47" s="389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90"/>
      <c r="AB47" s="291"/>
    </row>
    <row r="48" spans="2:28" s="7" customFormat="1" ht="14.85" customHeight="1">
      <c r="B48" s="15"/>
      <c r="C48" s="10"/>
      <c r="D48" s="10"/>
      <c r="E48" s="10"/>
      <c r="F48" s="16" t="s">
        <v>51</v>
      </c>
      <c r="G48" s="10"/>
      <c r="H48" s="10"/>
      <c r="I48" s="9"/>
      <c r="J48" s="9"/>
      <c r="K48" s="9"/>
      <c r="L48" s="9"/>
      <c r="M48" s="9"/>
      <c r="N48" s="388">
        <f>連結BS!N48/1000000</f>
        <v>0</v>
      </c>
      <c r="O48" s="38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388"/>
      <c r="AB48" s="389"/>
    </row>
    <row r="49" spans="2:28" s="7" customFormat="1" ht="14.85" customHeight="1">
      <c r="B49" s="15"/>
      <c r="C49" s="9"/>
      <c r="D49" s="10"/>
      <c r="E49" s="10"/>
      <c r="F49" s="10" t="s">
        <v>39</v>
      </c>
      <c r="G49" s="10"/>
      <c r="H49" s="10"/>
      <c r="I49" s="9"/>
      <c r="J49" s="9"/>
      <c r="K49" s="9"/>
      <c r="L49" s="9"/>
      <c r="M49" s="9"/>
      <c r="N49" s="388">
        <f>連結BS!N49/1000000</f>
        <v>40.003354999999999</v>
      </c>
      <c r="O49" s="389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88"/>
      <c r="AB49" s="389"/>
    </row>
    <row r="50" spans="2:28" s="7" customFormat="1" ht="14.85" customHeight="1">
      <c r="B50" s="15"/>
      <c r="C50" s="9"/>
      <c r="D50" s="10"/>
      <c r="E50" s="10" t="s">
        <v>17</v>
      </c>
      <c r="F50" s="10"/>
      <c r="G50" s="10"/>
      <c r="H50" s="10"/>
      <c r="I50" s="9"/>
      <c r="J50" s="9"/>
      <c r="K50" s="9"/>
      <c r="L50" s="9"/>
      <c r="M50" s="9"/>
      <c r="N50" s="388">
        <f>連結BS!N50/1000000</f>
        <v>0</v>
      </c>
      <c r="O50" s="38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388"/>
      <c r="AB50" s="389"/>
    </row>
    <row r="51" spans="2:28" s="7" customFormat="1" ht="14.85" customHeight="1">
      <c r="B51" s="15"/>
      <c r="C51" s="9"/>
      <c r="D51" s="10"/>
      <c r="E51" s="16" t="s">
        <v>52</v>
      </c>
      <c r="F51" s="10"/>
      <c r="G51" s="10"/>
      <c r="H51" s="10"/>
      <c r="I51" s="9"/>
      <c r="J51" s="9"/>
      <c r="K51" s="9"/>
      <c r="L51" s="9"/>
      <c r="M51" s="9"/>
      <c r="N51" s="388">
        <f>連結BS!N51/1000000</f>
        <v>0</v>
      </c>
      <c r="O51" s="389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388"/>
      <c r="AB51" s="389"/>
    </row>
    <row r="52" spans="2:28" s="7" customFormat="1" ht="14.85" customHeight="1">
      <c r="B52" s="15"/>
      <c r="C52" s="9" t="s">
        <v>53</v>
      </c>
      <c r="D52" s="10"/>
      <c r="E52" s="11"/>
      <c r="F52" s="11"/>
      <c r="G52" s="11"/>
      <c r="H52" s="9"/>
      <c r="I52" s="9"/>
      <c r="J52" s="9"/>
      <c r="K52" s="9"/>
      <c r="L52" s="9"/>
      <c r="M52" s="9"/>
      <c r="N52" s="388">
        <f>連結BS!N52/1000000</f>
        <v>0.63121257649999996</v>
      </c>
      <c r="O52" s="38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388"/>
      <c r="AB52" s="389"/>
    </row>
    <row r="53" spans="2:28" s="7" customFormat="1" ht="14.85" customHeight="1">
      <c r="B53" s="15"/>
      <c r="C53" s="9"/>
      <c r="D53" s="10" t="s">
        <v>54</v>
      </c>
      <c r="E53" s="11"/>
      <c r="F53" s="11"/>
      <c r="G53" s="11"/>
      <c r="H53" s="9"/>
      <c r="I53" s="9"/>
      <c r="J53" s="9"/>
      <c r="K53" s="9"/>
      <c r="L53" s="9"/>
      <c r="M53" s="9"/>
      <c r="N53" s="388">
        <f>連結BS!N53/1000000</f>
        <v>0.63121257649999996</v>
      </c>
      <c r="O53" s="38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90"/>
      <c r="AB53" s="291"/>
    </row>
    <row r="54" spans="2:28" s="7" customFormat="1" ht="14.85" customHeight="1">
      <c r="B54" s="15"/>
      <c r="C54" s="9"/>
      <c r="D54" s="16" t="s">
        <v>55</v>
      </c>
      <c r="E54" s="10"/>
      <c r="F54" s="26"/>
      <c r="G54" s="23"/>
      <c r="H54" s="23"/>
      <c r="I54" s="24"/>
      <c r="J54" s="9"/>
      <c r="K54" s="9"/>
      <c r="L54" s="9"/>
      <c r="M54" s="9"/>
      <c r="N54" s="388">
        <f>連結BS!N54/1000000</f>
        <v>0</v>
      </c>
      <c r="O54" s="38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388"/>
      <c r="AB54" s="389"/>
    </row>
    <row r="55" spans="2:28" s="7" customFormat="1" ht="14.85" customHeight="1">
      <c r="B55" s="15"/>
      <c r="C55" s="9"/>
      <c r="D55" s="10" t="s">
        <v>56</v>
      </c>
      <c r="E55" s="10"/>
      <c r="F55" s="10"/>
      <c r="G55" s="10"/>
      <c r="H55" s="10"/>
      <c r="I55" s="9"/>
      <c r="J55" s="9"/>
      <c r="K55" s="9"/>
      <c r="L55" s="9"/>
      <c r="M55" s="9"/>
      <c r="N55" s="388">
        <f>連結BS!N55/1000000</f>
        <v>0</v>
      </c>
      <c r="O55" s="38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88"/>
      <c r="AB55" s="389"/>
    </row>
    <row r="56" spans="2:28" s="7" customFormat="1" ht="14.85" customHeight="1">
      <c r="B56" s="15"/>
      <c r="C56" s="10"/>
      <c r="D56" s="10" t="s">
        <v>50</v>
      </c>
      <c r="E56" s="10"/>
      <c r="F56" s="26"/>
      <c r="G56" s="23"/>
      <c r="H56" s="23"/>
      <c r="I56" s="24"/>
      <c r="J56" s="24"/>
      <c r="K56" s="24"/>
      <c r="L56" s="24"/>
      <c r="M56" s="24"/>
      <c r="N56" s="388">
        <f>連結BS!N56/1000000</f>
        <v>0</v>
      </c>
      <c r="O56" s="389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388"/>
      <c r="AB56" s="389"/>
    </row>
    <row r="57" spans="2:28" s="7" customFormat="1" ht="14.85" customHeight="1">
      <c r="B57" s="15"/>
      <c r="C57" s="10"/>
      <c r="D57" s="10"/>
      <c r="E57" s="10" t="s">
        <v>57</v>
      </c>
      <c r="F57" s="10"/>
      <c r="G57" s="10"/>
      <c r="H57" s="10"/>
      <c r="I57" s="9"/>
      <c r="J57" s="9"/>
      <c r="K57" s="9"/>
      <c r="L57" s="9"/>
      <c r="M57" s="9"/>
      <c r="N57" s="388">
        <f>連結BS!N57/1000000</f>
        <v>0</v>
      </c>
      <c r="O57" s="389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388"/>
      <c r="AB57" s="389"/>
    </row>
    <row r="58" spans="2:28" s="7" customFormat="1" ht="14.85" customHeight="1">
      <c r="B58" s="15"/>
      <c r="C58" s="10"/>
      <c r="D58" s="10"/>
      <c r="E58" s="16" t="s">
        <v>51</v>
      </c>
      <c r="F58" s="10"/>
      <c r="G58" s="10"/>
      <c r="H58" s="10"/>
      <c r="I58" s="9"/>
      <c r="J58" s="9"/>
      <c r="K58" s="9"/>
      <c r="L58" s="9"/>
      <c r="M58" s="9"/>
      <c r="N58" s="388">
        <f>連結BS!N58/1000000</f>
        <v>0</v>
      </c>
      <c r="O58" s="389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388"/>
      <c r="AB58" s="389"/>
    </row>
    <row r="59" spans="2:28" s="7" customFormat="1" ht="14.85" customHeight="1">
      <c r="B59" s="15"/>
      <c r="C59" s="10"/>
      <c r="D59" s="10" t="s">
        <v>58</v>
      </c>
      <c r="E59" s="10"/>
      <c r="F59" s="26"/>
      <c r="G59" s="23"/>
      <c r="H59" s="23"/>
      <c r="I59" s="24"/>
      <c r="J59" s="24"/>
      <c r="K59" s="24"/>
      <c r="L59" s="24"/>
      <c r="M59" s="24"/>
      <c r="N59" s="388">
        <f>連結BS!N59/1000000</f>
        <v>0</v>
      </c>
      <c r="O59" s="389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388"/>
      <c r="AB59" s="389"/>
    </row>
    <row r="60" spans="2:28" s="7" customFormat="1" ht="14.85" customHeight="1">
      <c r="B60" s="15"/>
      <c r="C60" s="10"/>
      <c r="D60" s="10" t="s">
        <v>39</v>
      </c>
      <c r="E60" s="10"/>
      <c r="F60" s="10"/>
      <c r="G60" s="10"/>
      <c r="H60" s="10"/>
      <c r="I60" s="9"/>
      <c r="J60" s="9"/>
      <c r="K60" s="9"/>
      <c r="L60" s="9"/>
      <c r="M60" s="9"/>
      <c r="N60" s="388">
        <f>連結BS!N60/1000000</f>
        <v>0</v>
      </c>
      <c r="O60" s="389"/>
      <c r="P60" s="411"/>
      <c r="Q60" s="412"/>
      <c r="R60" s="412"/>
      <c r="S60" s="412"/>
      <c r="T60" s="412"/>
      <c r="U60" s="412"/>
      <c r="V60" s="412"/>
      <c r="W60" s="412"/>
      <c r="X60" s="412"/>
      <c r="Y60" s="412"/>
      <c r="Z60" s="413"/>
      <c r="AA60" s="414"/>
      <c r="AB60" s="415"/>
    </row>
    <row r="61" spans="2:28" s="7" customFormat="1" ht="16.5" customHeight="1" thickBot="1">
      <c r="B61" s="15"/>
      <c r="C61" s="10"/>
      <c r="D61" s="16" t="s">
        <v>52</v>
      </c>
      <c r="E61" s="10"/>
      <c r="F61" s="10"/>
      <c r="G61" s="10"/>
      <c r="H61" s="10"/>
      <c r="I61" s="9"/>
      <c r="J61" s="9"/>
      <c r="K61" s="9"/>
      <c r="L61" s="9"/>
      <c r="M61" s="9"/>
      <c r="N61" s="398">
        <f>連結BS!N61/1000000</f>
        <v>0</v>
      </c>
      <c r="O61" s="399"/>
      <c r="P61" s="400" t="s">
        <v>59</v>
      </c>
      <c r="Q61" s="401"/>
      <c r="R61" s="401"/>
      <c r="S61" s="401"/>
      <c r="T61" s="401"/>
      <c r="U61" s="401"/>
      <c r="V61" s="401"/>
      <c r="W61" s="401"/>
      <c r="X61" s="401"/>
      <c r="Y61" s="401"/>
      <c r="Z61" s="402"/>
      <c r="AA61" s="398">
        <f>連結BS!AA61/1000000</f>
        <v>17.6351529525</v>
      </c>
      <c r="AB61" s="399"/>
    </row>
    <row r="62" spans="2:28" s="7" customFormat="1" ht="14.85" customHeight="1" thickBot="1">
      <c r="B62" s="403" t="s">
        <v>60</v>
      </c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5"/>
      <c r="N62" s="406">
        <f>連結BS!N62/1000000</f>
        <v>55.6290725765</v>
      </c>
      <c r="O62" s="407"/>
      <c r="P62" s="408" t="s">
        <v>61</v>
      </c>
      <c r="Q62" s="409"/>
      <c r="R62" s="409"/>
      <c r="S62" s="409"/>
      <c r="T62" s="409"/>
      <c r="U62" s="409"/>
      <c r="V62" s="409"/>
      <c r="W62" s="409"/>
      <c r="X62" s="409"/>
      <c r="Y62" s="409"/>
      <c r="Z62" s="410"/>
      <c r="AA62" s="406">
        <f>連結BS!AA62/1000000</f>
        <v>55.6290725765</v>
      </c>
      <c r="AB62" s="407"/>
    </row>
    <row r="63" spans="2:28" s="7" customFormat="1" ht="9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A63" s="215"/>
      <c r="AB63" s="215"/>
    </row>
    <row r="64" spans="2:28" s="7" customFormat="1" ht="14.8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A64" s="28"/>
      <c r="AB64" s="28"/>
    </row>
    <row r="65" spans="1:28" s="7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6"/>
      <c r="AB65" s="6"/>
    </row>
    <row r="66" spans="1:28" s="7" customFormat="1" ht="14.8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7" customFormat="1" ht="14.85" customHeight="1">
      <c r="AA67" s="1"/>
      <c r="AB67" s="1"/>
    </row>
    <row r="68" spans="1:28" s="7" customFormat="1" ht="14.85" customHeight="1"/>
    <row r="69" spans="1:28" s="7" customFormat="1" ht="14.85" customHeight="1"/>
    <row r="70" spans="1:28" s="7" customFormat="1" ht="14.85" customHeight="1"/>
    <row r="71" spans="1:28" s="7" customFormat="1" ht="14.85" customHeight="1"/>
    <row r="72" spans="1:28" s="7" customFormat="1" ht="14.85" customHeight="1"/>
    <row r="73" spans="1:28" s="7" customFormat="1" ht="14.85" customHeight="1"/>
    <row r="74" spans="1:28" s="7" customFormat="1" ht="14.85" customHeight="1"/>
    <row r="75" spans="1:28" s="7" customFormat="1" ht="14.85" customHeight="1"/>
    <row r="76" spans="1:28" s="7" customFormat="1" ht="14.85" customHeight="1"/>
    <row r="77" spans="1:28" s="7" customFormat="1" ht="14.85" customHeight="1">
      <c r="A77" s="28"/>
    </row>
    <row r="78" spans="1:28" s="7" customFormat="1" ht="14.85" customHeight="1">
      <c r="A78" s="6"/>
    </row>
    <row r="79" spans="1:28" s="7" customFormat="1" ht="14.85" customHeight="1">
      <c r="A79" s="1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8" s="7" customFormat="1" ht="14.85" customHeight="1">
      <c r="A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8" s="7" customFormat="1" ht="14.8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7" customFormat="1" ht="14.8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28" customFormat="1" ht="14.8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14.85" hidden="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4.85" hidden="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7" customFormat="1" ht="14.85" hidden="1" customHeight="1"/>
    <row r="88" spans="1:28" s="7" customFormat="1" ht="14.85" hidden="1" customHeight="1"/>
    <row r="89" spans="1:28" s="7" customFormat="1" ht="14.85" hidden="1" customHeight="1"/>
    <row r="90" spans="1:28" s="7" customFormat="1" ht="14.85" hidden="1" customHeight="1"/>
    <row r="91" spans="1:28" s="7" customFormat="1" ht="14.85" hidden="1" customHeight="1"/>
    <row r="92" spans="1:28" s="7" customFormat="1" ht="14.85" hidden="1" customHeight="1"/>
    <row r="93" spans="1:28" s="7" customFormat="1" ht="14.85" hidden="1" customHeight="1"/>
    <row r="94" spans="1:28" s="7" customFormat="1" ht="14.85" hidden="1" customHeight="1"/>
    <row r="95" spans="1:28" s="7" customFormat="1" ht="14.85" hidden="1" customHeight="1"/>
    <row r="96" spans="1:28" s="7" customFormat="1" ht="14.85" hidden="1" customHeight="1"/>
    <row r="97" spans="2:28" s="7" customFormat="1" ht="14.85" hidden="1" customHeight="1"/>
    <row r="98" spans="2:28" s="7" customFormat="1" ht="14.85" hidden="1" customHeight="1"/>
    <row r="99" spans="2:28" s="7" customFormat="1" ht="14.85" hidden="1" customHeight="1"/>
    <row r="100" spans="2:28" s="7" customFormat="1" ht="14.85" hidden="1" customHeight="1"/>
    <row r="101" spans="2:28" s="7" customFormat="1" ht="14.85" hidden="1" customHeight="1"/>
    <row r="102" spans="2:28" s="7" customFormat="1" ht="14.85" hidden="1" customHeight="1"/>
    <row r="103" spans="2:28" s="7" customFormat="1" ht="14.85" hidden="1" customHeight="1"/>
    <row r="104" spans="2:28" s="7" customFormat="1" ht="14.85" hidden="1" customHeight="1"/>
    <row r="105" spans="2:28" s="7" customFormat="1" ht="14.85" hidden="1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28" s="7" customFormat="1" ht="14.85" hidden="1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AA106" s="28"/>
      <c r="AB106" s="28"/>
    </row>
    <row r="107" spans="2:28" s="7" customFormat="1" ht="14.8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6"/>
      <c r="AB107" s="6"/>
    </row>
    <row r="108" spans="2:28" s="7" customFormat="1" ht="14.8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7" customFormat="1" ht="14.85" hidden="1" customHeight="1">
      <c r="AA109" s="1"/>
      <c r="AB109" s="1"/>
    </row>
    <row r="110" spans="2:28" s="7" customFormat="1" ht="14.85" hidden="1" customHeight="1"/>
    <row r="111" spans="2:28" s="7" customFormat="1" ht="14.85" hidden="1" customHeight="1"/>
    <row r="112" spans="2:28" s="7" customFormat="1" ht="14.85" hidden="1" customHeight="1"/>
    <row r="113" spans="1:28" s="7" customFormat="1" ht="14.85" hidden="1" customHeight="1"/>
    <row r="114" spans="1:28" s="7" customFormat="1" ht="14.85" hidden="1" customHeight="1"/>
    <row r="115" spans="1:28" s="7" customFormat="1" ht="14.85" hidden="1" customHeight="1"/>
    <row r="116" spans="1:28" s="7" customFormat="1" ht="14.85" hidden="1" customHeight="1"/>
    <row r="117" spans="1:28" s="7" customFormat="1" ht="14.85" hidden="1" customHeight="1"/>
    <row r="118" spans="1:28" s="7" customFormat="1" ht="14.85" hidden="1" customHeight="1"/>
    <row r="119" spans="1:28" s="7" customFormat="1" ht="14.85" hidden="1" customHeight="1">
      <c r="A119" s="28"/>
    </row>
    <row r="120" spans="1:28" s="7" customFormat="1" ht="14.85" hidden="1" customHeight="1">
      <c r="A120" s="6"/>
    </row>
    <row r="121" spans="1:28" s="7" customFormat="1" ht="14.85" hidden="1" customHeight="1">
      <c r="A121" s="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8" s="7" customFormat="1" ht="14.85" hidden="1" customHeight="1">
      <c r="A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8" s="7" customFormat="1" ht="14.85" hidden="1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7" customFormat="1" ht="14.85" hidden="1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28" customFormat="1" ht="14.85" hidden="1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6" customFormat="1" ht="14.85" hidden="1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="7" customFormat="1" ht="14.85" hidden="1" customHeight="1"/>
    <row r="130" s="7" customFormat="1" ht="14.85" hidden="1" customHeight="1"/>
    <row r="131" s="7" customFormat="1" ht="14.85" hidden="1" customHeight="1"/>
    <row r="132" s="7" customFormat="1" ht="14.85" hidden="1" customHeight="1"/>
    <row r="133" s="7" customFormat="1" ht="14.85" hidden="1" customHeight="1"/>
    <row r="134" s="7" customFormat="1" ht="14.85" hidden="1" customHeight="1"/>
    <row r="135" s="7" customFormat="1" ht="14.85" hidden="1" customHeight="1"/>
    <row r="136" s="7" customFormat="1" ht="14.85" hidden="1" customHeight="1"/>
    <row r="137" s="7" customFormat="1" ht="14.85" hidden="1" customHeight="1"/>
    <row r="138" s="7" customFormat="1" ht="14.85" hidden="1" customHeight="1"/>
    <row r="139" s="7" customFormat="1" ht="14.85" hidden="1" customHeight="1"/>
    <row r="140" s="7" customFormat="1" ht="14.85" hidden="1" customHeight="1"/>
    <row r="141" s="7" customFormat="1" ht="14.85" hidden="1" customHeight="1"/>
    <row r="142" s="7" customFormat="1" ht="14.85" hidden="1" customHeight="1"/>
    <row r="143" s="7" customFormat="1" ht="14.85" hidden="1" customHeight="1"/>
    <row r="144" s="7" customFormat="1" ht="14.85" hidden="1" customHeight="1"/>
    <row r="145" spans="2:28" s="7" customFormat="1" ht="14.85" hidden="1" customHeight="1"/>
    <row r="146" spans="2:28" s="7" customFormat="1" ht="14.85" hidden="1" customHeight="1"/>
    <row r="147" spans="2:28" s="7" customFormat="1" ht="14.85" hidden="1" customHeight="1"/>
    <row r="148" spans="2:28" s="7" customFormat="1" ht="14.85" hidden="1" customHeight="1"/>
    <row r="149" spans="2:28" s="7" customFormat="1" ht="14.85" hidden="1" customHeight="1"/>
    <row r="150" spans="2:28" s="7" customFormat="1" ht="14.85" hidden="1" customHeight="1"/>
    <row r="151" spans="2:28" s="7" customFormat="1" ht="14.85" hidden="1" customHeight="1"/>
    <row r="152" spans="2:28" s="7" customFormat="1" ht="14.85" hidden="1" customHeight="1"/>
    <row r="153" spans="2:28" s="7" customFormat="1" ht="14.85" hidden="1" customHeight="1"/>
    <row r="154" spans="2:28" s="7" customFormat="1" ht="14.85" hidden="1" customHeight="1"/>
    <row r="155" spans="2:28" s="7" customFormat="1" ht="14.85" hidden="1" customHeight="1"/>
    <row r="156" spans="2:28" s="7" customFormat="1" ht="14.85" hidden="1" customHeight="1"/>
    <row r="157" spans="2:28" s="7" customFormat="1" ht="14.85" hidden="1" customHeight="1"/>
    <row r="158" spans="2:28" s="7" customFormat="1" ht="14.85" hidden="1" customHeight="1"/>
    <row r="159" spans="2:28" s="7" customFormat="1" ht="14.85" hidden="1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2:28" s="7" customFormat="1" ht="14.85" hidden="1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AA160" s="29"/>
      <c r="AB160" s="29"/>
    </row>
    <row r="161" spans="1:28" s="7" customFormat="1" ht="14.8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6"/>
      <c r="AB161" s="6"/>
    </row>
    <row r="162" spans="1:28" s="7" customFormat="1" ht="14.8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7" customFormat="1" ht="14.85" hidden="1" customHeight="1">
      <c r="AA163" s="1"/>
      <c r="AB163" s="1"/>
    </row>
    <row r="164" spans="1:28" s="7" customFormat="1" ht="14.85" hidden="1" customHeight="1"/>
    <row r="165" spans="1:28" s="7" customFormat="1" ht="14.85" hidden="1" customHeight="1"/>
    <row r="166" spans="1:28" s="7" customFormat="1" ht="14.85" hidden="1" customHeight="1"/>
    <row r="167" spans="1:28" s="7" customFormat="1" ht="14.85" hidden="1" customHeight="1"/>
    <row r="168" spans="1:28" s="7" customFormat="1" ht="14.85" hidden="1" customHeight="1"/>
    <row r="169" spans="1:28" s="7" customFormat="1" ht="14.85" hidden="1" customHeight="1"/>
    <row r="170" spans="1:28" s="7" customFormat="1" ht="14.85" hidden="1" customHeight="1"/>
    <row r="171" spans="1:28" s="7" customFormat="1" ht="14.85" hidden="1" customHeight="1"/>
    <row r="172" spans="1:28" s="7" customFormat="1" ht="14.85" hidden="1" customHeight="1"/>
    <row r="173" spans="1:28" s="7" customFormat="1" ht="14.85" hidden="1" customHeight="1">
      <c r="A173" s="29"/>
    </row>
    <row r="174" spans="1:28" s="7" customFormat="1" ht="14.85" hidden="1" customHeight="1">
      <c r="A174" s="6"/>
    </row>
    <row r="175" spans="1:28" s="7" customFormat="1" ht="14.85" hidden="1" customHeight="1">
      <c r="A175" s="1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8" s="7" customFormat="1" ht="14.85" hidden="1" customHeight="1">
      <c r="A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8" s="7" customFormat="1" ht="14.85" hidden="1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7" customFormat="1" ht="14.85" hidden="1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29" customFormat="1" ht="14.85" hidden="1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s="6" customFormat="1" ht="14.85" hidden="1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s="7" customFormat="1" ht="14.85" hidden="1" customHeight="1"/>
    <row r="184" spans="1:28" s="7" customFormat="1" ht="14.85" hidden="1" customHeight="1"/>
    <row r="185" spans="1:28" s="7" customFormat="1" ht="14.85" hidden="1" customHeight="1"/>
    <row r="186" spans="1:28" s="7" customFormat="1" ht="14.85" hidden="1" customHeight="1"/>
    <row r="187" spans="1:28" s="7" customFormat="1" ht="14.85" hidden="1" customHeight="1"/>
    <row r="188" spans="1:28" s="7" customFormat="1" ht="14.85" hidden="1" customHeight="1"/>
    <row r="189" spans="1:28" s="7" customFormat="1" ht="14.85" hidden="1" customHeight="1"/>
    <row r="190" spans="1:28" s="7" customFormat="1" ht="14.85" hidden="1" customHeight="1"/>
    <row r="191" spans="1:28" s="7" customFormat="1" ht="14.85" hidden="1" customHeight="1"/>
    <row r="192" spans="1:28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28" s="7" customFormat="1" ht="14.85" hidden="1" customHeight="1"/>
    <row r="210" spans="2:28" s="7" customFormat="1" ht="14.85" hidden="1" customHeight="1"/>
    <row r="211" spans="2:28" s="7" customFormat="1" ht="14.85" hidden="1" customHeight="1"/>
    <row r="212" spans="2:28" s="7" customFormat="1" ht="14.85" hidden="1" customHeight="1"/>
    <row r="213" spans="2:28" s="7" customFormat="1" ht="14.85" hidden="1" customHeight="1"/>
    <row r="214" spans="2:28" s="7" customFormat="1" ht="14.85" hidden="1" customHeight="1"/>
    <row r="215" spans="2:28" s="7" customFormat="1" ht="14.85" hidden="1" customHeight="1"/>
    <row r="216" spans="2:28" s="7" customFormat="1" ht="14.85" hidden="1" customHeight="1"/>
    <row r="217" spans="2:28" s="7" customFormat="1" ht="14.85" hidden="1" customHeight="1"/>
    <row r="218" spans="2:28" s="7" customFormat="1" ht="14.85" hidden="1" customHeight="1"/>
    <row r="219" spans="2:28" s="7" customFormat="1" ht="14.85" hidden="1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28" s="7" customFormat="1" ht="14.8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30"/>
      <c r="AB220" s="30"/>
    </row>
    <row r="221" spans="2:28" s="7" customFormat="1" ht="14.85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7" customFormat="1" ht="14.85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7" customFormat="1" ht="14.85" hidden="1" customHeight="1">
      <c r="AA227" s="3"/>
      <c r="AB227" s="3"/>
    </row>
    <row r="228" spans="1:28" s="7" customFormat="1" ht="14.85" hidden="1" customHeight="1"/>
    <row r="229" spans="1:28" s="7" customFormat="1" ht="14.85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7" customFormat="1" ht="14.85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7" customFormat="1" ht="14.85" hidden="1" customHeight="1">
      <c r="AA232" s="3"/>
      <c r="AB232" s="3"/>
    </row>
    <row r="233" spans="1:28" s="7" customFormat="1" ht="14.85" hidden="1" customHeight="1">
      <c r="A233" s="30"/>
    </row>
    <row r="234" spans="1:28" s="7" customFormat="1" ht="14.85" hidden="1" customHeight="1">
      <c r="A234" s="1"/>
    </row>
    <row r="235" spans="1:28" s="7" customFormat="1" ht="14.85" hidden="1" customHeight="1">
      <c r="A235" s="3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8" s="7" customFormat="1" ht="14.85" hidden="1" customHeight="1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7" customFormat="1" ht="14.85" hidden="1" customHeight="1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7" customFormat="1" ht="14.85" hidden="1" customHeight="1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30" customFormat="1" ht="14.85" hidden="1" customHeight="1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  <c r="AB239" s="7"/>
    </row>
    <row r="240" spans="1:28" ht="14.85" hidden="1" customHeight="1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  <c r="AB240" s="7"/>
    </row>
    <row r="241" spans="1:28" s="3" customFormat="1" ht="14.85" hidden="1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AA241" s="7"/>
      <c r="AB241" s="7"/>
    </row>
    <row r="242" spans="1:28" s="3" customFormat="1" ht="14.85" hidden="1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A242" s="7"/>
      <c r="AB242" s="7"/>
    </row>
    <row r="243" spans="1:28" s="3" customFormat="1" ht="14.85" hidden="1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s="3" customFormat="1" ht="14.85" hidden="1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AA245" s="7"/>
      <c r="AB245" s="7"/>
    </row>
    <row r="246" spans="1:28" s="3" customFormat="1" ht="14.85" hidden="1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AA246" s="7"/>
      <c r="AB246" s="7"/>
    </row>
    <row r="247" spans="1:28" s="7" customFormat="1" ht="14.85" hidden="1" customHeight="1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7" customFormat="1" ht="14.85" hidden="1" customHeight="1"/>
    <row r="249" spans="1:28" s="3" customFormat="1" ht="14.85" hidden="1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s="3" customFormat="1" ht="14.85" hidden="1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s="7" customFormat="1" ht="14.85" hidden="1" customHeight="1"/>
    <row r="253" spans="1:28" s="7" customFormat="1" ht="14.85" hidden="1" customHeight="1"/>
    <row r="254" spans="1:28" s="7" customFormat="1" ht="14.85" hidden="1" customHeight="1"/>
    <row r="255" spans="1:28" s="7" customFormat="1" ht="14.85" hidden="1" customHeight="1"/>
    <row r="256" spans="1:28" s="7" customFormat="1" ht="14.85" hidden="1" customHeight="1"/>
    <row r="257" spans="2:28" s="7" customFormat="1" ht="14.85" hidden="1" customHeight="1"/>
    <row r="258" spans="2:28" s="7" customFormat="1" ht="14.85" hidden="1" customHeight="1"/>
    <row r="259" spans="2:28" s="7" customFormat="1" ht="14.85" hidden="1" customHeight="1"/>
    <row r="260" spans="2:28" s="7" customFormat="1" ht="14.85" hidden="1" customHeight="1"/>
    <row r="261" spans="2:28" s="7" customFormat="1" ht="14.8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7" customFormat="1" ht="14.8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7" customFormat="1" ht="14.8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7" customFormat="1" ht="14.8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85" hidden="1" customHeight="1"/>
    <row r="282" spans="1:28" ht="14.85" hidden="1" customHeight="1"/>
  </sheetData>
  <mergeCells count="121">
    <mergeCell ref="B1:AB1"/>
    <mergeCell ref="B2:AB2"/>
    <mergeCell ref="B3:AB3"/>
    <mergeCell ref="B5:M5"/>
    <mergeCell ref="N5:O5"/>
    <mergeCell ref="P5:Z5"/>
    <mergeCell ref="AA5:AB5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5" tint="0.39997558519241921"/>
  </sheetPr>
  <dimension ref="A1:W294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6384" width="9" style="1"/>
  </cols>
  <sheetData>
    <row r="1" spans="1:16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6" ht="23.25" customHeight="1">
      <c r="A2" s="419" t="s">
        <v>216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6" ht="14.1" customHeight="1">
      <c r="A3" s="420" t="str">
        <f>連結PL!A3</f>
        <v>自　平成28年04月01日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6" ht="14.1" customHeight="1">
      <c r="A4" s="420" t="str">
        <f>連結PL!A4</f>
        <v>至　平成29年03月31日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31"/>
      <c r="P4" s="31"/>
    </row>
    <row r="5" spans="1:16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194</v>
      </c>
      <c r="N5" s="31"/>
      <c r="O5" s="31"/>
      <c r="P5" s="31"/>
    </row>
    <row r="6" spans="1:16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31"/>
      <c r="P6" s="31"/>
    </row>
    <row r="7" spans="1:16" ht="15.75" customHeight="1">
      <c r="A7" s="34"/>
      <c r="B7" s="35" t="s">
        <v>177</v>
      </c>
      <c r="C7" s="35"/>
      <c r="D7" s="29"/>
      <c r="E7" s="35"/>
      <c r="F7" s="35"/>
      <c r="G7" s="35"/>
      <c r="H7" s="35"/>
      <c r="I7" s="36"/>
      <c r="J7" s="36"/>
      <c r="K7" s="36"/>
      <c r="L7" s="416">
        <f>連結PL!L7/1000000</f>
        <v>121.5564329285</v>
      </c>
      <c r="M7" s="417"/>
    </row>
    <row r="8" spans="1:16" ht="15.75" customHeight="1">
      <c r="A8" s="34"/>
      <c r="B8" s="35"/>
      <c r="C8" s="35" t="s">
        <v>178</v>
      </c>
      <c r="D8" s="35"/>
      <c r="E8" s="35"/>
      <c r="F8" s="35"/>
      <c r="G8" s="35"/>
      <c r="H8" s="35"/>
      <c r="I8" s="36"/>
      <c r="J8" s="36"/>
      <c r="K8" s="36"/>
      <c r="L8" s="416">
        <f>連結PL!L8/1000000</f>
        <v>115.088024382</v>
      </c>
      <c r="M8" s="417"/>
    </row>
    <row r="9" spans="1:16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連結PL!L9/1000000</f>
        <v>44.909677555999991</v>
      </c>
      <c r="M9" s="417"/>
      <c r="O9" s="1" t="s">
        <v>179</v>
      </c>
    </row>
    <row r="10" spans="1:16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連結PL!L10/1000000</f>
        <v>33.909612931999995</v>
      </c>
      <c r="M10" s="417"/>
    </row>
    <row r="11" spans="1:16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連結PL!L11/1000000</f>
        <v>1.9619196240000001</v>
      </c>
      <c r="M11" s="417"/>
    </row>
    <row r="12" spans="1:16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連結PL!L12/1000000</f>
        <v>0</v>
      </c>
      <c r="M12" s="417"/>
    </row>
    <row r="13" spans="1:16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連結PL!L13/1000000</f>
        <v>9.0381450000000001</v>
      </c>
      <c r="M13" s="417"/>
    </row>
    <row r="14" spans="1:16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連結PL!L14/1000000</f>
        <v>70.122826826000008</v>
      </c>
      <c r="M14" s="417"/>
    </row>
    <row r="15" spans="1:16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連結PL!L15/1000000</f>
        <v>64.491767826</v>
      </c>
      <c r="M15" s="417"/>
    </row>
    <row r="16" spans="1:16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連結PL!L16/1000000</f>
        <v>0</v>
      </c>
      <c r="M16" s="417"/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連結PL!L17/1000000</f>
        <v>5.6240209999999999</v>
      </c>
      <c r="M17" s="417"/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連結PL!L18/1000000</f>
        <v>7.038E-3</v>
      </c>
      <c r="M18" s="417"/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連結PL!L19/1000000</f>
        <v>5.552E-2</v>
      </c>
      <c r="M19" s="417"/>
      <c r="P19" s="207"/>
      <c r="Q19" s="207"/>
      <c r="R19" s="207"/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連結PL!L20/1000000</f>
        <v>0</v>
      </c>
      <c r="M20" s="417"/>
      <c r="P20" s="207"/>
      <c r="Q20" s="207"/>
      <c r="R20" s="207"/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連結PL!L21/1000000</f>
        <v>0</v>
      </c>
      <c r="M21" s="417"/>
      <c r="P21" s="207"/>
      <c r="Q21" s="207"/>
      <c r="R21" s="207"/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連結PL!L22/1000000</f>
        <v>5.552E-2</v>
      </c>
      <c r="M22" s="417"/>
      <c r="P22" s="207"/>
      <c r="Q22" s="207"/>
      <c r="R22" s="207"/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連結PL!L23/1000000</f>
        <v>6.4684085465000001</v>
      </c>
      <c r="M23" s="417"/>
      <c r="P23" s="207"/>
      <c r="Q23" s="207"/>
      <c r="R23" s="207"/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連結PL!L24/1000000</f>
        <v>6.4602085465000005</v>
      </c>
      <c r="M24" s="417"/>
      <c r="P24" s="207"/>
      <c r="Q24" s="207"/>
      <c r="R24" s="207"/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連結PL!L25/1000000</f>
        <v>0</v>
      </c>
      <c r="M25" s="417"/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連結PL!L26/1000000</f>
        <v>0</v>
      </c>
      <c r="M26" s="417"/>
    </row>
    <row r="27" spans="1:23" s="7" customFormat="1" ht="15.75" customHeight="1">
      <c r="A27" s="34"/>
      <c r="B27" s="35"/>
      <c r="C27" s="35"/>
      <c r="D27" s="207" t="s">
        <v>174</v>
      </c>
      <c r="E27" s="207"/>
      <c r="F27" s="207"/>
      <c r="G27" s="207"/>
      <c r="H27" s="207"/>
      <c r="I27" s="37"/>
      <c r="J27" s="37"/>
      <c r="K27" s="37"/>
      <c r="L27" s="416">
        <f>連結PL!L27/1000000</f>
        <v>8.2000000000000007E-3</v>
      </c>
      <c r="M27" s="417"/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連結PL!L28/1000000</f>
        <v>0.40284788999999999</v>
      </c>
      <c r="M28" s="417"/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連結PL!L29/1000000</f>
        <v>0.40255000000000002</v>
      </c>
      <c r="M29" s="417"/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f>連結PL!L30/1000000</f>
        <v>2.9788999999999998E-4</v>
      </c>
      <c r="M30" s="417"/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連結PL!L31/1000000</f>
        <v>121.1535850385</v>
      </c>
      <c r="M31" s="427"/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連結PL!L32/1000000</f>
        <v>0</v>
      </c>
      <c r="M32" s="417"/>
    </row>
    <row r="33" spans="1:13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連結PL!L33/1000000</f>
        <v>0</v>
      </c>
      <c r="M33" s="417"/>
    </row>
    <row r="34" spans="1:13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連結PL!L34/1000000</f>
        <v>0</v>
      </c>
      <c r="M34" s="417"/>
    </row>
    <row r="35" spans="1:13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連結PL!L35/1000000</f>
        <v>0</v>
      </c>
      <c r="M35" s="417"/>
    </row>
    <row r="36" spans="1:13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連結PL!L36/1000000</f>
        <v>0</v>
      </c>
      <c r="M36" s="417"/>
    </row>
    <row r="37" spans="1:13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連結PL!L37/1000000</f>
        <v>0</v>
      </c>
      <c r="M37" s="417"/>
    </row>
    <row r="38" spans="1:13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連結PL!L38/1000000</f>
        <v>0</v>
      </c>
      <c r="M38" s="417"/>
    </row>
    <row r="39" spans="1:13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連結PL!L39/1000000</f>
        <v>0</v>
      </c>
      <c r="M39" s="417"/>
    </row>
    <row r="40" spans="1:13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f>連結PL!L40/1000000</f>
        <v>0</v>
      </c>
      <c r="M40" s="429"/>
    </row>
    <row r="41" spans="1:13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28">
        <f>連結PL!L41/1000000</f>
        <v>121.1535850385</v>
      </c>
      <c r="M41" s="429"/>
    </row>
    <row r="42" spans="1:13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3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3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3" s="7" customFormat="1" ht="15.6" customHeight="1"/>
    <row r="46" spans="1:13" s="7" customFormat="1" ht="3.75" customHeight="1"/>
    <row r="47" spans="1:13" s="7" customFormat="1" ht="15.6" customHeight="1"/>
    <row r="48" spans="1:13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1">
    <mergeCell ref="L12:M12"/>
    <mergeCell ref="A1:M1"/>
    <mergeCell ref="A2:M2"/>
    <mergeCell ref="A3:M3"/>
    <mergeCell ref="A4:M4"/>
    <mergeCell ref="A6:K6"/>
    <mergeCell ref="L6:M6"/>
    <mergeCell ref="L7:M7"/>
    <mergeCell ref="L8:M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7:M37"/>
    <mergeCell ref="L38:M38"/>
    <mergeCell ref="L39:M39"/>
    <mergeCell ref="L40:M40"/>
    <mergeCell ref="L41:M41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5" tint="0.39997558519241921"/>
  </sheetPr>
  <dimension ref="A1:T296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1" style="1" customWidth="1"/>
    <col min="15" max="16384" width="9" style="1"/>
  </cols>
  <sheetData>
    <row r="1" spans="1:13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8.75" customHeight="1">
      <c r="A2" s="31"/>
      <c r="B2" s="434" t="s">
        <v>217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14.45" customHeight="1">
      <c r="A3" s="58"/>
      <c r="B3" s="435" t="str">
        <f>連結NW!B3</f>
        <v>自　　平成28年04月01日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4.45" customHeight="1">
      <c r="A4" s="58"/>
      <c r="B4" s="435" t="str">
        <f>連結NW!B4</f>
        <v>至　　平成29年03月31日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195</v>
      </c>
    </row>
    <row r="6" spans="1:13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</row>
    <row r="7" spans="1:13" ht="29.25" customHeight="1" thickBot="1">
      <c r="B7" s="439"/>
      <c r="C7" s="440"/>
      <c r="D7" s="440"/>
      <c r="E7" s="440"/>
      <c r="F7" s="440"/>
      <c r="G7" s="440"/>
      <c r="H7" s="440"/>
      <c r="I7" s="441"/>
      <c r="J7" s="443"/>
      <c r="K7" s="440"/>
      <c r="L7" s="218" t="s">
        <v>94</v>
      </c>
      <c r="M7" s="210" t="s">
        <v>95</v>
      </c>
    </row>
    <row r="8" spans="1:13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82">
        <f>連結NW!J8/1000000</f>
        <v>32.046122194500001</v>
      </c>
      <c r="K8" s="483"/>
      <c r="L8" s="268">
        <f>連結NW!L8/1000000</f>
        <v>64.285026000000002</v>
      </c>
      <c r="M8" s="269">
        <f>連結NW!M8/1000000</f>
        <v>-32.238903805500001</v>
      </c>
    </row>
    <row r="9" spans="1:13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84">
        <f>連結NW!J9/1000000</f>
        <v>-121.1535850385</v>
      </c>
      <c r="K9" s="485"/>
      <c r="L9" s="306"/>
      <c r="M9" s="271">
        <f>連結NW!M9/1000000</f>
        <v>-121.1535850385</v>
      </c>
    </row>
    <row r="10" spans="1:13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>連結NW!J10/1000000</f>
        <v>106.7426157965</v>
      </c>
      <c r="K10" s="486"/>
      <c r="L10" s="306"/>
      <c r="M10" s="271">
        <f>連結NW!M10/1000000</f>
        <v>106.7426157965</v>
      </c>
    </row>
    <row r="11" spans="1:13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>連結NW!J11/1000000</f>
        <v>106.7426157965</v>
      </c>
      <c r="K11" s="486"/>
      <c r="L11" s="306"/>
      <c r="M11" s="271">
        <f>連結NW!M11/1000000</f>
        <v>106.7426157965</v>
      </c>
    </row>
    <row r="12" spans="1:13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47">
        <f>連結NW!J12/1000000</f>
        <v>0</v>
      </c>
      <c r="K12" s="489"/>
      <c r="L12" s="307"/>
      <c r="M12" s="271">
        <f>連結NW!M12/1000000</f>
        <v>0</v>
      </c>
    </row>
    <row r="13" spans="1:13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47">
        <f>連結NW!J13/1000000</f>
        <v>-14.410969241999998</v>
      </c>
      <c r="K13" s="448"/>
      <c r="L13" s="308"/>
      <c r="M13" s="274">
        <f>連結NW!M13/1000000</f>
        <v>-14.410969241999998</v>
      </c>
    </row>
    <row r="14" spans="1:13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65">
        <f>連結NW!L14/1000000</f>
        <v>-9.2871659999999991</v>
      </c>
      <c r="M14" s="271">
        <f>連結NW!M14/1000000</f>
        <v>9.2871659999999991</v>
      </c>
    </row>
    <row r="15" spans="1:13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連結NW!L15/1000000</f>
        <v>0.64800000000000002</v>
      </c>
      <c r="M15" s="271">
        <f>連結NW!M15/1000000</f>
        <v>-0.64800000000000002</v>
      </c>
    </row>
    <row r="16" spans="1:13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連結NW!L16/1000000</f>
        <v>-5.6240209999999999</v>
      </c>
      <c r="M16" s="271">
        <f>連結NW!M16/1000000</f>
        <v>5.6240209999999999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f>連結NW!L17/1000000</f>
        <v>0</v>
      </c>
      <c r="M17" s="271">
        <f>連結NW!M17/1000000</f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連結NW!L18/1000000</f>
        <v>-4.3111449999999998</v>
      </c>
      <c r="M18" s="271">
        <f>連結NW!M18/1000000</f>
        <v>4.3111449999999998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f>連結NW!J19/1000000</f>
        <v>0</v>
      </c>
      <c r="K19" s="486"/>
      <c r="L19" s="265">
        <f>連結NW!L19/1000000</f>
        <v>0</v>
      </c>
      <c r="M19" s="276"/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f>連結NW!J20/1000000</f>
        <v>0</v>
      </c>
      <c r="K20" s="486"/>
      <c r="L20" s="265">
        <f>連結NW!L20/1000000</f>
        <v>0</v>
      </c>
      <c r="M20" s="276"/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16">
        <f>連結NW!J21/1000000</f>
        <v>0</v>
      </c>
      <c r="K21" s="486"/>
      <c r="L21" s="301">
        <f>連結NW!L21/1000000</f>
        <v>0</v>
      </c>
      <c r="M21" s="309">
        <f>連結NW!M21/1000000</f>
        <v>0</v>
      </c>
      <c r="N21" s="207"/>
      <c r="O21" s="207"/>
      <c r="P21" s="207"/>
      <c r="Q21" s="37"/>
      <c r="R21" s="37"/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49">
        <f>連結NW!J22/1000000</f>
        <v>-14.410969241999998</v>
      </c>
      <c r="K22" s="487"/>
      <c r="L22" s="277">
        <f>連結NW!L22/1000000</f>
        <v>-9.2871659999999991</v>
      </c>
      <c r="M22" s="310">
        <f>連結NW!M22/1000000</f>
        <v>-5.1238032419999984</v>
      </c>
      <c r="N22" s="207"/>
      <c r="O22" s="207"/>
      <c r="P22" s="207"/>
      <c r="Q22" s="37"/>
      <c r="R22" s="37"/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30">
        <f>連結NW!J23/1000000</f>
        <v>17.6351529525</v>
      </c>
      <c r="K23" s="488"/>
      <c r="L23" s="302">
        <f>連結NW!L23/1000000</f>
        <v>54.997860000000003</v>
      </c>
      <c r="M23" s="311">
        <f>連結NW!M23/1000000</f>
        <v>-37.362707047500002</v>
      </c>
      <c r="N23" s="207"/>
      <c r="O23" s="207"/>
      <c r="P23" s="207"/>
      <c r="Q23" s="37"/>
      <c r="R23" s="37"/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2"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5" tint="0.39997558519241921"/>
  </sheetPr>
  <dimension ref="A1:M79"/>
  <sheetViews>
    <sheetView showGridLines="0" view="pageBreakPreview" zoomScale="106" zoomScaleNormal="100" zoomScaleSheetLayoutView="106" workbookViewId="0">
      <selection activeCell="B4" sqref="B4:M4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875" style="1" customWidth="1"/>
    <col min="15" max="16384" width="9" style="1"/>
  </cols>
  <sheetData>
    <row r="1" spans="1:13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8" customHeight="1">
      <c r="A2" s="176"/>
      <c r="B2" s="455" t="s">
        <v>218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s="28" customFormat="1" ht="15.95" customHeight="1">
      <c r="B3" s="456" t="str">
        <f>連結CF!B3</f>
        <v>自　　平成28年04月01日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s="28" customFormat="1" ht="15.95" customHeight="1">
      <c r="B4" s="456" t="str">
        <f>連結CF!B4</f>
        <v>至　　平成29年03月31日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3" s="29" customFormat="1" ht="17.25" customHeight="1" thickBot="1">
      <c r="M5" s="177" t="s">
        <v>194</v>
      </c>
    </row>
    <row r="6" spans="1:13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</row>
    <row r="7" spans="1:13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</row>
    <row r="8" spans="1:13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</row>
    <row r="9" spans="1:13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連結CF!L9/1000000</f>
        <v>107.65675853549999</v>
      </c>
      <c r="M9" s="417"/>
    </row>
    <row r="10" spans="1:13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連結CF!L10/1000000</f>
        <v>101.18834998899999</v>
      </c>
      <c r="M10" s="417"/>
    </row>
    <row r="11" spans="1:13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連結CF!L11/1000000</f>
        <v>36.634024162999999</v>
      </c>
      <c r="M11" s="417"/>
    </row>
    <row r="12" spans="1:13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連結CF!L12/1000000</f>
        <v>64.498805825999995</v>
      </c>
      <c r="M12" s="417"/>
    </row>
    <row r="13" spans="1:13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連結CF!L13/1000000</f>
        <v>0</v>
      </c>
      <c r="M13" s="417"/>
    </row>
    <row r="14" spans="1:13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連結CF!L14/1000000</f>
        <v>5.552E-2</v>
      </c>
      <c r="M14" s="417"/>
    </row>
    <row r="15" spans="1:13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連結CF!L15/1000000</f>
        <v>6.4684085465000001</v>
      </c>
      <c r="M15" s="417"/>
    </row>
    <row r="16" spans="1:13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連結CF!L16/1000000</f>
        <v>6.4602085465000005</v>
      </c>
      <c r="M16" s="417"/>
    </row>
    <row r="17" spans="2:13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連結CF!L17/1000000</f>
        <v>0</v>
      </c>
      <c r="M17" s="417"/>
    </row>
    <row r="18" spans="2:13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連結CF!L18/1000000</f>
        <v>0</v>
      </c>
      <c r="M18" s="417"/>
    </row>
    <row r="19" spans="2:13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連結CF!L19/1000000</f>
        <v>8.2000000000000007E-3</v>
      </c>
      <c r="M19" s="417"/>
    </row>
    <row r="20" spans="2:13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連結CF!L20/1000000</f>
        <v>107.14546368649999</v>
      </c>
      <c r="M20" s="417"/>
    </row>
    <row r="21" spans="2:13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連結CF!L21/1000000</f>
        <v>106.7426157965</v>
      </c>
      <c r="M21" s="417"/>
    </row>
    <row r="22" spans="2:13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連結CF!L22/1000000</f>
        <v>0</v>
      </c>
      <c r="M22" s="417"/>
    </row>
    <row r="23" spans="2:13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連結CF!L23/1000000</f>
        <v>0.40255000000000002</v>
      </c>
      <c r="M23" s="417"/>
    </row>
    <row r="24" spans="2:13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連結CF!L24/1000000</f>
        <v>2.9788999999999998E-4</v>
      </c>
      <c r="M24" s="417"/>
    </row>
    <row r="25" spans="2:13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連結CF!L25/1000000</f>
        <v>0</v>
      </c>
      <c r="M25" s="417"/>
    </row>
    <row r="26" spans="2:13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連結CF!L26/1000000</f>
        <v>0</v>
      </c>
      <c r="M26" s="417"/>
    </row>
    <row r="27" spans="2:13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連結CF!L27/1000000</f>
        <v>0</v>
      </c>
      <c r="M27" s="417"/>
    </row>
    <row r="28" spans="2:13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f>連結CF!L28/1000000</f>
        <v>0</v>
      </c>
      <c r="M28" s="417"/>
    </row>
    <row r="29" spans="2:13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連結CF!L29/1000000</f>
        <v>-0.511294848999992</v>
      </c>
      <c r="M29" s="427"/>
    </row>
    <row r="30" spans="2:13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</row>
    <row r="31" spans="2:13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連結CF!L31/1000000</f>
        <v>0.64800000000000002</v>
      </c>
      <c r="M31" s="417"/>
    </row>
    <row r="32" spans="2:13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連結CF!L32/1000000</f>
        <v>0.64800000000000002</v>
      </c>
      <c r="M32" s="417"/>
    </row>
    <row r="33" spans="2:13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連結CF!L33/1000000</f>
        <v>0</v>
      </c>
      <c r="M33" s="417"/>
    </row>
    <row r="34" spans="2:13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連結CF!L34/1000000</f>
        <v>0</v>
      </c>
      <c r="M34" s="417"/>
    </row>
    <row r="35" spans="2:13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連結CF!L35/1000000</f>
        <v>0</v>
      </c>
      <c r="M35" s="417"/>
    </row>
    <row r="36" spans="2:13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連結CF!L36/1000000</f>
        <v>0</v>
      </c>
      <c r="M36" s="417"/>
    </row>
    <row r="37" spans="2:13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連結CF!L37/1000000</f>
        <v>0</v>
      </c>
      <c r="M37" s="417"/>
    </row>
    <row r="38" spans="2:13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連結CF!L38/1000000</f>
        <v>0</v>
      </c>
      <c r="M38" s="417"/>
    </row>
    <row r="39" spans="2:13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連結CF!L39/1000000</f>
        <v>0</v>
      </c>
      <c r="M39" s="417"/>
    </row>
    <row r="40" spans="2:13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連結CF!L40/1000000</f>
        <v>0</v>
      </c>
      <c r="M40" s="417"/>
    </row>
    <row r="41" spans="2:13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連結CF!L41/1000000</f>
        <v>0</v>
      </c>
      <c r="M41" s="417"/>
    </row>
    <row r="42" spans="2:13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連結CF!L42/1000000</f>
        <v>0</v>
      </c>
      <c r="M42" s="417"/>
    </row>
    <row r="43" spans="2:13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連結CF!L43/1000000</f>
        <v>-0.64800000000000002</v>
      </c>
      <c r="M43" s="427"/>
    </row>
    <row r="44" spans="2:13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</row>
    <row r="45" spans="2:13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連結CF!L45/1000000</f>
        <v>0</v>
      </c>
      <c r="M45" s="417"/>
    </row>
    <row r="46" spans="2:13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連結CF!L46/1000000</f>
        <v>0</v>
      </c>
      <c r="M46" s="417"/>
    </row>
    <row r="47" spans="2:13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連結CF!L47/1000000</f>
        <v>0</v>
      </c>
      <c r="M47" s="417"/>
    </row>
    <row r="48" spans="2:13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連結CF!L48/1000000</f>
        <v>0</v>
      </c>
      <c r="M48" s="417"/>
    </row>
    <row r="49" spans="2:13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連結CF!L49/1000000</f>
        <v>0</v>
      </c>
      <c r="M49" s="417"/>
    </row>
    <row r="50" spans="2:13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連結CF!L50/1000000</f>
        <v>0</v>
      </c>
      <c r="M50" s="417"/>
    </row>
    <row r="51" spans="2:13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26">
        <f>連結CF!L51/1000000</f>
        <v>0</v>
      </c>
      <c r="M51" s="427"/>
    </row>
    <row r="52" spans="2:13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26">
        <f>連結CF!L52/1000000</f>
        <v>-1.1592948489999919</v>
      </c>
      <c r="M52" s="427"/>
    </row>
    <row r="53" spans="2:13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28">
        <f>連結CF!L53/1000000</f>
        <v>1.7905074255</v>
      </c>
      <c r="M53" s="429"/>
    </row>
    <row r="54" spans="2:13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28">
        <f>連結CF!L54/1000000</f>
        <v>0.63121257650000784</v>
      </c>
      <c r="M54" s="429"/>
    </row>
    <row r="55" spans="2:13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264"/>
      <c r="M55" s="264"/>
    </row>
    <row r="56" spans="2:13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82">
        <f>連結CF!L56/1000000</f>
        <v>0</v>
      </c>
      <c r="M56" s="491"/>
    </row>
    <row r="57" spans="2:13" s="7" customFormat="1" ht="13.5" customHeight="1">
      <c r="B57" s="226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f>連結CF!L57/1000000</f>
        <v>0</v>
      </c>
      <c r="M57" s="427"/>
    </row>
    <row r="58" spans="2:13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7">
        <f>連結CF!L58/1000000</f>
        <v>0</v>
      </c>
      <c r="M58" s="473"/>
    </row>
    <row r="59" spans="2:13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連結CF!L59/1000000</f>
        <v>0.63121257650000784</v>
      </c>
      <c r="M59" s="431"/>
    </row>
    <row r="60" spans="2:13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3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3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3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3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0"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5" orientation="portrait" cellComments="asDisplayed" r:id="rId1"/>
  <headerFooter alignWithMargins="0"/>
  <rowBreaks count="1" manualBreakCount="1">
    <brk id="59" max="1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5" tint="0.39997558519241921"/>
  </sheetPr>
  <dimension ref="A1:AJ284"/>
  <sheetViews>
    <sheetView showGridLines="0" view="pageBreakPreview" zoomScaleNormal="100" zoomScaleSheetLayoutView="100" workbookViewId="0">
      <selection activeCell="B4" sqref="B4:M4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4" width="6.625" style="1" customWidth="1"/>
    <col min="15" max="15" width="7.5" style="1" customWidth="1"/>
    <col min="16" max="19" width="13.375" style="1" customWidth="1"/>
    <col min="20" max="21" width="2.125" style="1" customWidth="1"/>
    <col min="22" max="29" width="3.875" style="1" customWidth="1"/>
    <col min="30" max="30" width="6.5" style="1" customWidth="1"/>
    <col min="31" max="31" width="6.625" style="1" customWidth="1"/>
    <col min="32" max="32" width="7.5" style="1" customWidth="1"/>
    <col min="33" max="36" width="13.25" style="1" customWidth="1"/>
    <col min="37" max="37" width="0.625" style="1" customWidth="1"/>
    <col min="38" max="16384" width="9" style="1"/>
  </cols>
  <sheetData>
    <row r="1" spans="1:36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23.25" customHeight="1">
      <c r="A2" s="2"/>
      <c r="B2" s="381" t="s">
        <v>219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6" ht="21" customHeight="1">
      <c r="B3" s="382" t="str">
        <f>連結BS!B3</f>
        <v>（平成29年03月31日現在）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s="3" customFormat="1" ht="16.5" customHeight="1" thickBot="1">
      <c r="B4" s="4"/>
      <c r="S4" s="5" t="s">
        <v>189</v>
      </c>
      <c r="AJ4" s="5" t="s">
        <v>189</v>
      </c>
    </row>
    <row r="5" spans="1:36" s="3" customFormat="1" ht="16.5" customHeight="1" thickBot="1">
      <c r="B5" s="4"/>
      <c r="P5" s="494" t="s">
        <v>191</v>
      </c>
      <c r="Q5" s="495"/>
      <c r="R5" s="495"/>
      <c r="S5" s="496"/>
      <c r="AF5" s="5"/>
      <c r="AG5" s="499" t="s">
        <v>191</v>
      </c>
      <c r="AH5" s="500"/>
      <c r="AI5" s="500"/>
      <c r="AJ5" s="501"/>
    </row>
    <row r="6" spans="1:36" s="3" customFormat="1" ht="16.5" customHeight="1" thickBot="1">
      <c r="B6" s="4"/>
      <c r="P6" s="233"/>
      <c r="Q6" s="234"/>
      <c r="R6" s="234"/>
      <c r="S6" s="235"/>
      <c r="AF6" s="5"/>
      <c r="AG6" s="242">
        <f>P6</f>
        <v>0</v>
      </c>
      <c r="AH6" s="243">
        <f t="shared" ref="AH6:AJ7" si="0">Q6</f>
        <v>0</v>
      </c>
      <c r="AI6" s="243">
        <f t="shared" si="0"/>
        <v>0</v>
      </c>
      <c r="AJ6" s="244">
        <f t="shared" si="0"/>
        <v>0</v>
      </c>
    </row>
    <row r="7" spans="1:36" s="6" customFormat="1" ht="14.25" customHeight="1" thickBot="1">
      <c r="B7" s="383" t="s">
        <v>2</v>
      </c>
      <c r="C7" s="384"/>
      <c r="D7" s="384"/>
      <c r="E7" s="384"/>
      <c r="F7" s="384"/>
      <c r="G7" s="384"/>
      <c r="H7" s="384"/>
      <c r="I7" s="385"/>
      <c r="J7" s="385"/>
      <c r="K7" s="385"/>
      <c r="L7" s="385"/>
      <c r="M7" s="385"/>
      <c r="N7" s="386" t="s">
        <v>3</v>
      </c>
      <c r="O7" s="384"/>
      <c r="P7" s="248"/>
      <c r="Q7" s="249"/>
      <c r="R7" s="249"/>
      <c r="S7" s="250"/>
      <c r="T7" s="383" t="s">
        <v>2</v>
      </c>
      <c r="U7" s="384"/>
      <c r="V7" s="384"/>
      <c r="W7" s="384"/>
      <c r="X7" s="384"/>
      <c r="Y7" s="384"/>
      <c r="Z7" s="384"/>
      <c r="AA7" s="384"/>
      <c r="AB7" s="384"/>
      <c r="AC7" s="384"/>
      <c r="AD7" s="492"/>
      <c r="AE7" s="386" t="s">
        <v>3</v>
      </c>
      <c r="AF7" s="387"/>
      <c r="AG7" s="251">
        <f>P7</f>
        <v>0</v>
      </c>
      <c r="AH7" s="252">
        <f t="shared" si="0"/>
        <v>0</v>
      </c>
      <c r="AI7" s="252">
        <f t="shared" si="0"/>
        <v>0</v>
      </c>
      <c r="AJ7" s="253">
        <f t="shared" si="0"/>
        <v>0</v>
      </c>
    </row>
    <row r="8" spans="1:36" s="7" customFormat="1" ht="14.85" customHeight="1">
      <c r="B8" s="8" t="s">
        <v>4</v>
      </c>
      <c r="C8" s="9"/>
      <c r="D8" s="10"/>
      <c r="E8" s="11"/>
      <c r="F8" s="11"/>
      <c r="G8" s="11"/>
      <c r="H8" s="11"/>
      <c r="I8" s="9"/>
      <c r="J8" s="9"/>
      <c r="K8" s="9"/>
      <c r="L8" s="9"/>
      <c r="M8" s="9"/>
      <c r="N8" s="390"/>
      <c r="O8" s="497"/>
      <c r="P8" s="227"/>
      <c r="Q8" s="228"/>
      <c r="R8" s="228"/>
      <c r="S8" s="230"/>
      <c r="T8" s="313" t="s">
        <v>5</v>
      </c>
      <c r="U8" s="12"/>
      <c r="V8" s="12"/>
      <c r="W8" s="12"/>
      <c r="X8" s="12"/>
      <c r="Y8" s="12"/>
      <c r="Z8" s="13"/>
      <c r="AA8" s="14"/>
      <c r="AB8" s="14"/>
      <c r="AC8" s="14"/>
      <c r="AD8" s="214"/>
      <c r="AE8" s="390"/>
      <c r="AF8" s="391"/>
      <c r="AG8" s="227"/>
      <c r="AH8" s="228"/>
      <c r="AI8" s="228"/>
      <c r="AJ8" s="229"/>
    </row>
    <row r="9" spans="1:36" s="7" customFormat="1" ht="14.85" customHeight="1">
      <c r="B9" s="15"/>
      <c r="C9" s="10" t="s">
        <v>6</v>
      </c>
      <c r="D9" s="10"/>
      <c r="E9" s="10"/>
      <c r="F9" s="10"/>
      <c r="G9" s="10"/>
      <c r="H9" s="10"/>
      <c r="I9" s="9"/>
      <c r="J9" s="9"/>
      <c r="K9" s="9"/>
      <c r="L9" s="9"/>
      <c r="M9" s="9"/>
      <c r="N9" s="388">
        <f>連結BS!N7</f>
        <v>54997860</v>
      </c>
      <c r="O9" s="493"/>
      <c r="P9" s="304">
        <f>$N9*P$7</f>
        <v>0</v>
      </c>
      <c r="Q9" s="282">
        <f>$N9*Q$7</f>
        <v>0</v>
      </c>
      <c r="R9" s="282">
        <f t="shared" ref="R9:S9" si="1">$N9*R$7</f>
        <v>0</v>
      </c>
      <c r="S9" s="283">
        <f t="shared" si="1"/>
        <v>0</v>
      </c>
      <c r="T9" s="313"/>
      <c r="U9" s="10" t="s">
        <v>7</v>
      </c>
      <c r="V9" s="10"/>
      <c r="W9" s="10"/>
      <c r="X9" s="10"/>
      <c r="Y9" s="10"/>
      <c r="Z9" s="9"/>
      <c r="AA9" s="9"/>
      <c r="AB9" s="9"/>
      <c r="AC9" s="9"/>
      <c r="AD9" s="314"/>
      <c r="AE9" s="388">
        <f>連結BS!AA7</f>
        <v>36032000</v>
      </c>
      <c r="AF9" s="389"/>
      <c r="AG9" s="281">
        <f>$AE9*AG$7</f>
        <v>0</v>
      </c>
      <c r="AH9" s="282">
        <f t="shared" ref="AH9:AJ24" si="2">$AE9*AH$7</f>
        <v>0</v>
      </c>
      <c r="AI9" s="282">
        <f t="shared" si="2"/>
        <v>0</v>
      </c>
      <c r="AJ9" s="283">
        <f t="shared" si="2"/>
        <v>0</v>
      </c>
    </row>
    <row r="10" spans="1:36" s="7" customFormat="1" ht="14.85" customHeight="1">
      <c r="B10" s="15"/>
      <c r="C10" s="10"/>
      <c r="D10" s="10" t="s">
        <v>8</v>
      </c>
      <c r="E10" s="10"/>
      <c r="F10" s="10"/>
      <c r="G10" s="10"/>
      <c r="H10" s="10"/>
      <c r="I10" s="9"/>
      <c r="J10" s="9"/>
      <c r="K10" s="9"/>
      <c r="L10" s="9"/>
      <c r="M10" s="9"/>
      <c r="N10" s="388">
        <f>連結BS!N8</f>
        <v>14994505</v>
      </c>
      <c r="O10" s="493"/>
      <c r="P10" s="304">
        <f t="shared" ref="P10:S62" si="3">$N10*P$7</f>
        <v>0</v>
      </c>
      <c r="Q10" s="282">
        <f t="shared" si="3"/>
        <v>0</v>
      </c>
      <c r="R10" s="282">
        <f t="shared" si="3"/>
        <v>0</v>
      </c>
      <c r="S10" s="283">
        <f t="shared" si="3"/>
        <v>0</v>
      </c>
      <c r="T10" s="313"/>
      <c r="U10" s="10"/>
      <c r="V10" s="10" t="s">
        <v>9</v>
      </c>
      <c r="W10" s="10"/>
      <c r="X10" s="10"/>
      <c r="Y10" s="10"/>
      <c r="Z10" s="9"/>
      <c r="AA10" s="9"/>
      <c r="AB10" s="9"/>
      <c r="AC10" s="9"/>
      <c r="AD10" s="314"/>
      <c r="AE10" s="388">
        <f>連結BS!AA8</f>
        <v>0</v>
      </c>
      <c r="AF10" s="389"/>
      <c r="AG10" s="281">
        <f t="shared" ref="AG10:AJ27" si="4">$AE10*AG$7</f>
        <v>0</v>
      </c>
      <c r="AH10" s="282">
        <f t="shared" si="2"/>
        <v>0</v>
      </c>
      <c r="AI10" s="282">
        <f t="shared" si="2"/>
        <v>0</v>
      </c>
      <c r="AJ10" s="283">
        <f t="shared" si="2"/>
        <v>0</v>
      </c>
    </row>
    <row r="11" spans="1:36" s="7" customFormat="1" ht="14.85" customHeight="1">
      <c r="B11" s="15"/>
      <c r="C11" s="10"/>
      <c r="D11" s="10"/>
      <c r="E11" s="10" t="s">
        <v>10</v>
      </c>
      <c r="F11" s="10"/>
      <c r="G11" s="10"/>
      <c r="H11" s="10"/>
      <c r="I11" s="9"/>
      <c r="J11" s="9"/>
      <c r="K11" s="9"/>
      <c r="L11" s="9"/>
      <c r="M11" s="9"/>
      <c r="N11" s="388">
        <f>連結BS!N9</f>
        <v>14346497</v>
      </c>
      <c r="O11" s="493"/>
      <c r="P11" s="304">
        <f t="shared" si="3"/>
        <v>0</v>
      </c>
      <c r="Q11" s="282">
        <f t="shared" si="3"/>
        <v>0</v>
      </c>
      <c r="R11" s="282">
        <f t="shared" si="3"/>
        <v>0</v>
      </c>
      <c r="S11" s="283">
        <f t="shared" si="3"/>
        <v>0</v>
      </c>
      <c r="T11" s="313"/>
      <c r="U11" s="10"/>
      <c r="V11" s="16" t="s">
        <v>11</v>
      </c>
      <c r="W11" s="10"/>
      <c r="X11" s="10"/>
      <c r="Y11" s="10"/>
      <c r="Z11" s="9"/>
      <c r="AA11" s="9"/>
      <c r="AB11" s="9"/>
      <c r="AC11" s="9"/>
      <c r="AD11" s="314"/>
      <c r="AE11" s="388">
        <f>連結BS!AA9</f>
        <v>0</v>
      </c>
      <c r="AF11" s="389"/>
      <c r="AG11" s="281">
        <f t="shared" si="4"/>
        <v>0</v>
      </c>
      <c r="AH11" s="282">
        <f t="shared" si="2"/>
        <v>0</v>
      </c>
      <c r="AI11" s="282">
        <f t="shared" si="2"/>
        <v>0</v>
      </c>
      <c r="AJ11" s="283">
        <f t="shared" si="2"/>
        <v>0</v>
      </c>
    </row>
    <row r="12" spans="1:36" s="7" customFormat="1" ht="14.85" customHeight="1">
      <c r="B12" s="15"/>
      <c r="C12" s="10"/>
      <c r="D12" s="10"/>
      <c r="E12" s="10"/>
      <c r="F12" s="10" t="s">
        <v>12</v>
      </c>
      <c r="G12" s="10"/>
      <c r="H12" s="10"/>
      <c r="I12" s="9"/>
      <c r="J12" s="9"/>
      <c r="K12" s="9"/>
      <c r="L12" s="9"/>
      <c r="M12" s="9"/>
      <c r="N12" s="388">
        <f>連結BS!N10</f>
        <v>0</v>
      </c>
      <c r="O12" s="493"/>
      <c r="P12" s="304">
        <f t="shared" si="3"/>
        <v>0</v>
      </c>
      <c r="Q12" s="282">
        <f t="shared" si="3"/>
        <v>0</v>
      </c>
      <c r="R12" s="282">
        <f t="shared" si="3"/>
        <v>0</v>
      </c>
      <c r="S12" s="283">
        <f t="shared" si="3"/>
        <v>0</v>
      </c>
      <c r="T12" s="313"/>
      <c r="U12" s="10"/>
      <c r="V12" s="10" t="s">
        <v>13</v>
      </c>
      <c r="W12" s="10"/>
      <c r="X12" s="10"/>
      <c r="Y12" s="10"/>
      <c r="Z12" s="9"/>
      <c r="AA12" s="9"/>
      <c r="AB12" s="9"/>
      <c r="AC12" s="9"/>
      <c r="AD12" s="314"/>
      <c r="AE12" s="388">
        <f>連結BS!AA10</f>
        <v>36032000</v>
      </c>
      <c r="AF12" s="389"/>
      <c r="AG12" s="281">
        <f t="shared" si="4"/>
        <v>0</v>
      </c>
      <c r="AH12" s="282">
        <f t="shared" si="2"/>
        <v>0</v>
      </c>
      <c r="AI12" s="282">
        <f t="shared" si="2"/>
        <v>0</v>
      </c>
      <c r="AJ12" s="283">
        <f t="shared" si="2"/>
        <v>0</v>
      </c>
    </row>
    <row r="13" spans="1:36" s="7" customFormat="1" ht="14.85" customHeight="1">
      <c r="B13" s="15"/>
      <c r="C13" s="10"/>
      <c r="D13" s="10"/>
      <c r="E13" s="10"/>
      <c r="F13" s="10" t="s">
        <v>14</v>
      </c>
      <c r="G13" s="10"/>
      <c r="H13" s="10"/>
      <c r="I13" s="9"/>
      <c r="J13" s="9"/>
      <c r="K13" s="9"/>
      <c r="L13" s="9"/>
      <c r="M13" s="9"/>
      <c r="N13" s="388">
        <f>連結BS!N11</f>
        <v>0</v>
      </c>
      <c r="O13" s="493"/>
      <c r="P13" s="304">
        <f t="shared" si="3"/>
        <v>0</v>
      </c>
      <c r="Q13" s="282">
        <f t="shared" si="3"/>
        <v>0</v>
      </c>
      <c r="R13" s="282">
        <f t="shared" si="3"/>
        <v>0</v>
      </c>
      <c r="S13" s="283">
        <f t="shared" si="3"/>
        <v>0</v>
      </c>
      <c r="T13" s="313"/>
      <c r="U13" s="10"/>
      <c r="V13" s="10" t="s">
        <v>15</v>
      </c>
      <c r="W13" s="10"/>
      <c r="X13" s="10"/>
      <c r="Y13" s="10"/>
      <c r="Z13" s="9"/>
      <c r="AA13" s="9"/>
      <c r="AB13" s="9"/>
      <c r="AC13" s="9"/>
      <c r="AD13" s="314"/>
      <c r="AE13" s="388">
        <f>連結BS!AA11</f>
        <v>0</v>
      </c>
      <c r="AF13" s="389"/>
      <c r="AG13" s="281">
        <f t="shared" si="4"/>
        <v>0</v>
      </c>
      <c r="AH13" s="282">
        <f t="shared" si="2"/>
        <v>0</v>
      </c>
      <c r="AI13" s="282">
        <f t="shared" si="2"/>
        <v>0</v>
      </c>
      <c r="AJ13" s="283">
        <f t="shared" si="2"/>
        <v>0</v>
      </c>
    </row>
    <row r="14" spans="1:36" s="7" customFormat="1" ht="14.85" customHeight="1">
      <c r="B14" s="15"/>
      <c r="C14" s="10"/>
      <c r="D14" s="10"/>
      <c r="E14" s="10"/>
      <c r="F14" s="10" t="s">
        <v>16</v>
      </c>
      <c r="G14" s="10"/>
      <c r="H14" s="10"/>
      <c r="I14" s="9"/>
      <c r="J14" s="9"/>
      <c r="K14" s="9"/>
      <c r="L14" s="9"/>
      <c r="M14" s="9"/>
      <c r="N14" s="388">
        <f>連結BS!N12</f>
        <v>212901250</v>
      </c>
      <c r="O14" s="493"/>
      <c r="P14" s="304">
        <f t="shared" si="3"/>
        <v>0</v>
      </c>
      <c r="Q14" s="282">
        <f t="shared" si="3"/>
        <v>0</v>
      </c>
      <c r="R14" s="282">
        <f t="shared" si="3"/>
        <v>0</v>
      </c>
      <c r="S14" s="283">
        <f t="shared" si="3"/>
        <v>0</v>
      </c>
      <c r="T14" s="313"/>
      <c r="U14" s="12"/>
      <c r="V14" s="10" t="s">
        <v>17</v>
      </c>
      <c r="W14" s="10"/>
      <c r="X14" s="10"/>
      <c r="Y14" s="10"/>
      <c r="Z14" s="9"/>
      <c r="AA14" s="9"/>
      <c r="AB14" s="9"/>
      <c r="AC14" s="9"/>
      <c r="AD14" s="314"/>
      <c r="AE14" s="388">
        <f>連結BS!AA12</f>
        <v>0</v>
      </c>
      <c r="AF14" s="389"/>
      <c r="AG14" s="281">
        <f t="shared" si="4"/>
        <v>0</v>
      </c>
      <c r="AH14" s="282">
        <f t="shared" si="2"/>
        <v>0</v>
      </c>
      <c r="AI14" s="282">
        <f t="shared" si="2"/>
        <v>0</v>
      </c>
      <c r="AJ14" s="283">
        <f t="shared" si="2"/>
        <v>0</v>
      </c>
    </row>
    <row r="15" spans="1:36" s="7" customFormat="1" ht="14.85" customHeight="1">
      <c r="B15" s="15"/>
      <c r="C15" s="10"/>
      <c r="D15" s="10"/>
      <c r="E15" s="10"/>
      <c r="F15" s="10" t="s">
        <v>18</v>
      </c>
      <c r="G15" s="10"/>
      <c r="H15" s="10"/>
      <c r="I15" s="9"/>
      <c r="J15" s="9"/>
      <c r="K15" s="9"/>
      <c r="L15" s="9"/>
      <c r="M15" s="9"/>
      <c r="N15" s="388">
        <f>連結BS!N13</f>
        <v>-198554753</v>
      </c>
      <c r="O15" s="493"/>
      <c r="P15" s="304">
        <f t="shared" si="3"/>
        <v>0</v>
      </c>
      <c r="Q15" s="282">
        <f t="shared" si="3"/>
        <v>0</v>
      </c>
      <c r="R15" s="282">
        <f t="shared" si="3"/>
        <v>0</v>
      </c>
      <c r="S15" s="283">
        <f t="shared" si="3"/>
        <v>0</v>
      </c>
      <c r="T15" s="313"/>
      <c r="U15" s="10" t="s">
        <v>168</v>
      </c>
      <c r="V15" s="10"/>
      <c r="W15" s="10"/>
      <c r="X15" s="10"/>
      <c r="Y15" s="10"/>
      <c r="Z15" s="9"/>
      <c r="AA15" s="9"/>
      <c r="AB15" s="9"/>
      <c r="AC15" s="9"/>
      <c r="AD15" s="314"/>
      <c r="AE15" s="388">
        <f>連結BS!AA13</f>
        <v>1961919.6240000001</v>
      </c>
      <c r="AF15" s="389"/>
      <c r="AG15" s="281">
        <f t="shared" si="4"/>
        <v>0</v>
      </c>
      <c r="AH15" s="282">
        <f t="shared" si="2"/>
        <v>0</v>
      </c>
      <c r="AI15" s="282">
        <f t="shared" si="2"/>
        <v>0</v>
      </c>
      <c r="AJ15" s="283">
        <f t="shared" si="2"/>
        <v>0</v>
      </c>
    </row>
    <row r="16" spans="1:36" s="7" customFormat="1" ht="14.85" customHeight="1">
      <c r="B16" s="15"/>
      <c r="C16" s="10"/>
      <c r="D16" s="10"/>
      <c r="E16" s="10"/>
      <c r="F16" s="10" t="s">
        <v>19</v>
      </c>
      <c r="G16" s="10"/>
      <c r="H16" s="10"/>
      <c r="I16" s="9"/>
      <c r="J16" s="9"/>
      <c r="K16" s="9"/>
      <c r="L16" s="9"/>
      <c r="M16" s="9"/>
      <c r="N16" s="388">
        <f>連結BS!N14</f>
        <v>0</v>
      </c>
      <c r="O16" s="493"/>
      <c r="P16" s="304">
        <f t="shared" si="3"/>
        <v>0</v>
      </c>
      <c r="Q16" s="282">
        <f t="shared" si="3"/>
        <v>0</v>
      </c>
      <c r="R16" s="282">
        <f t="shared" si="3"/>
        <v>0</v>
      </c>
      <c r="S16" s="283">
        <f t="shared" si="3"/>
        <v>0</v>
      </c>
      <c r="T16" s="313"/>
      <c r="U16" s="12"/>
      <c r="V16" s="16" t="s">
        <v>20</v>
      </c>
      <c r="W16" s="10"/>
      <c r="X16" s="10"/>
      <c r="Y16" s="10"/>
      <c r="Z16" s="9"/>
      <c r="AA16" s="9"/>
      <c r="AB16" s="9"/>
      <c r="AC16" s="9"/>
      <c r="AD16" s="314"/>
      <c r="AE16" s="388">
        <f>連結BS!AA14</f>
        <v>0</v>
      </c>
      <c r="AF16" s="389"/>
      <c r="AG16" s="281">
        <f t="shared" si="4"/>
        <v>0</v>
      </c>
      <c r="AH16" s="282">
        <f t="shared" si="2"/>
        <v>0</v>
      </c>
      <c r="AI16" s="282">
        <f t="shared" si="2"/>
        <v>0</v>
      </c>
      <c r="AJ16" s="283">
        <f t="shared" si="2"/>
        <v>0</v>
      </c>
    </row>
    <row r="17" spans="2:36" s="7" customFormat="1" ht="14.85" customHeight="1">
      <c r="B17" s="15"/>
      <c r="C17" s="10"/>
      <c r="D17" s="10"/>
      <c r="E17" s="10"/>
      <c r="F17" s="10" t="s">
        <v>21</v>
      </c>
      <c r="G17" s="10"/>
      <c r="H17" s="10"/>
      <c r="I17" s="9"/>
      <c r="J17" s="9"/>
      <c r="K17" s="9"/>
      <c r="L17" s="9"/>
      <c r="M17" s="9"/>
      <c r="N17" s="388">
        <f>連結BS!N15</f>
        <v>0</v>
      </c>
      <c r="O17" s="493"/>
      <c r="P17" s="304">
        <f t="shared" si="3"/>
        <v>0</v>
      </c>
      <c r="Q17" s="282">
        <f t="shared" si="3"/>
        <v>0</v>
      </c>
      <c r="R17" s="282">
        <f t="shared" si="3"/>
        <v>0</v>
      </c>
      <c r="S17" s="283">
        <f t="shared" si="3"/>
        <v>0</v>
      </c>
      <c r="T17" s="313"/>
      <c r="U17" s="12"/>
      <c r="V17" s="16" t="s">
        <v>22</v>
      </c>
      <c r="W17" s="16"/>
      <c r="X17" s="16"/>
      <c r="Y17" s="16"/>
      <c r="Z17" s="17"/>
      <c r="AA17" s="17"/>
      <c r="AB17" s="17"/>
      <c r="AC17" s="17"/>
      <c r="AD17" s="315"/>
      <c r="AE17" s="388">
        <f>連結BS!AA15</f>
        <v>0</v>
      </c>
      <c r="AF17" s="389"/>
      <c r="AG17" s="281">
        <f t="shared" si="4"/>
        <v>0</v>
      </c>
      <c r="AH17" s="282">
        <f t="shared" si="2"/>
        <v>0</v>
      </c>
      <c r="AI17" s="282">
        <f t="shared" si="2"/>
        <v>0</v>
      </c>
      <c r="AJ17" s="283">
        <f t="shared" si="2"/>
        <v>0</v>
      </c>
    </row>
    <row r="18" spans="2:36" s="7" customFormat="1" ht="14.85" customHeight="1">
      <c r="B18" s="15"/>
      <c r="C18" s="10"/>
      <c r="D18" s="10"/>
      <c r="E18" s="10"/>
      <c r="F18" s="10" t="s">
        <v>169</v>
      </c>
      <c r="G18" s="18"/>
      <c r="H18" s="18"/>
      <c r="I18" s="19"/>
      <c r="J18" s="19"/>
      <c r="K18" s="19"/>
      <c r="L18" s="19"/>
      <c r="M18" s="19"/>
      <c r="N18" s="388">
        <f>連結BS!N16</f>
        <v>0</v>
      </c>
      <c r="O18" s="493"/>
      <c r="P18" s="304">
        <f t="shared" si="3"/>
        <v>0</v>
      </c>
      <c r="Q18" s="282">
        <f t="shared" si="3"/>
        <v>0</v>
      </c>
      <c r="R18" s="282">
        <f t="shared" si="3"/>
        <v>0</v>
      </c>
      <c r="S18" s="283">
        <f t="shared" si="3"/>
        <v>0</v>
      </c>
      <c r="T18" s="313"/>
      <c r="U18" s="12"/>
      <c r="V18" s="16" t="s">
        <v>23</v>
      </c>
      <c r="W18" s="16"/>
      <c r="X18" s="16"/>
      <c r="Y18" s="16"/>
      <c r="Z18" s="17"/>
      <c r="AA18" s="17"/>
      <c r="AB18" s="17"/>
      <c r="AC18" s="17"/>
      <c r="AD18" s="315"/>
      <c r="AE18" s="388">
        <f>連結BS!AA16</f>
        <v>0</v>
      </c>
      <c r="AF18" s="389"/>
      <c r="AG18" s="281">
        <f t="shared" si="4"/>
        <v>0</v>
      </c>
      <c r="AH18" s="282">
        <f t="shared" si="2"/>
        <v>0</v>
      </c>
      <c r="AI18" s="282">
        <f t="shared" si="2"/>
        <v>0</v>
      </c>
      <c r="AJ18" s="283">
        <f t="shared" si="2"/>
        <v>0</v>
      </c>
    </row>
    <row r="19" spans="2:36" s="7" customFormat="1" ht="14.85" customHeight="1">
      <c r="B19" s="15"/>
      <c r="C19" s="10"/>
      <c r="D19" s="10"/>
      <c r="E19" s="10"/>
      <c r="F19" s="10" t="s">
        <v>170</v>
      </c>
      <c r="G19" s="18"/>
      <c r="H19" s="18"/>
      <c r="I19" s="19"/>
      <c r="J19" s="19"/>
      <c r="K19" s="19"/>
      <c r="L19" s="19"/>
      <c r="M19" s="19"/>
      <c r="N19" s="388">
        <f>連結BS!N17</f>
        <v>0</v>
      </c>
      <c r="O19" s="493"/>
      <c r="P19" s="304">
        <f t="shared" si="3"/>
        <v>0</v>
      </c>
      <c r="Q19" s="282">
        <f t="shared" si="3"/>
        <v>0</v>
      </c>
      <c r="R19" s="282">
        <f t="shared" si="3"/>
        <v>0</v>
      </c>
      <c r="S19" s="283">
        <f t="shared" si="3"/>
        <v>0</v>
      </c>
      <c r="T19" s="316"/>
      <c r="U19" s="12"/>
      <c r="V19" s="16" t="s">
        <v>24</v>
      </c>
      <c r="W19" s="16"/>
      <c r="X19" s="16"/>
      <c r="Y19" s="16"/>
      <c r="Z19" s="17"/>
      <c r="AA19" s="17"/>
      <c r="AB19" s="17"/>
      <c r="AC19" s="17"/>
      <c r="AD19" s="315"/>
      <c r="AE19" s="388">
        <f>連結BS!AA17</f>
        <v>0</v>
      </c>
      <c r="AF19" s="389"/>
      <c r="AG19" s="281">
        <f t="shared" si="4"/>
        <v>0</v>
      </c>
      <c r="AH19" s="282">
        <f t="shared" si="2"/>
        <v>0</v>
      </c>
      <c r="AI19" s="282">
        <f t="shared" si="2"/>
        <v>0</v>
      </c>
      <c r="AJ19" s="283">
        <f t="shared" si="2"/>
        <v>0</v>
      </c>
    </row>
    <row r="20" spans="2:36" s="7" customFormat="1" ht="14.85" customHeight="1">
      <c r="B20" s="15"/>
      <c r="C20" s="10"/>
      <c r="D20" s="10"/>
      <c r="E20" s="10"/>
      <c r="F20" s="10" t="s">
        <v>25</v>
      </c>
      <c r="G20" s="18"/>
      <c r="H20" s="18"/>
      <c r="I20" s="19"/>
      <c r="J20" s="19"/>
      <c r="K20" s="19"/>
      <c r="L20" s="19"/>
      <c r="M20" s="19"/>
      <c r="N20" s="388">
        <f>連結BS!N18</f>
        <v>0</v>
      </c>
      <c r="O20" s="493"/>
      <c r="P20" s="304">
        <f t="shared" si="3"/>
        <v>0</v>
      </c>
      <c r="Q20" s="282">
        <f t="shared" si="3"/>
        <v>0</v>
      </c>
      <c r="R20" s="282">
        <f t="shared" si="3"/>
        <v>0</v>
      </c>
      <c r="S20" s="283">
        <f t="shared" si="3"/>
        <v>0</v>
      </c>
      <c r="T20" s="316"/>
      <c r="U20" s="12"/>
      <c r="V20" s="16" t="s">
        <v>26</v>
      </c>
      <c r="W20" s="16"/>
      <c r="X20" s="16"/>
      <c r="Y20" s="16"/>
      <c r="Z20" s="17"/>
      <c r="AA20" s="17"/>
      <c r="AB20" s="17"/>
      <c r="AC20" s="17"/>
      <c r="AD20" s="315"/>
      <c r="AE20" s="388">
        <f>連結BS!AA18</f>
        <v>0</v>
      </c>
      <c r="AF20" s="389"/>
      <c r="AG20" s="281">
        <f t="shared" si="4"/>
        <v>0</v>
      </c>
      <c r="AH20" s="282">
        <f t="shared" si="2"/>
        <v>0</v>
      </c>
      <c r="AI20" s="282">
        <f t="shared" si="2"/>
        <v>0</v>
      </c>
      <c r="AJ20" s="283">
        <f t="shared" si="2"/>
        <v>0</v>
      </c>
    </row>
    <row r="21" spans="2:36" s="7" customFormat="1" ht="14.85" customHeight="1">
      <c r="B21" s="15"/>
      <c r="C21" s="10"/>
      <c r="D21" s="10"/>
      <c r="E21" s="10"/>
      <c r="F21" s="10" t="s">
        <v>171</v>
      </c>
      <c r="G21" s="18"/>
      <c r="H21" s="18"/>
      <c r="I21" s="19"/>
      <c r="J21" s="19"/>
      <c r="K21" s="19"/>
      <c r="L21" s="19"/>
      <c r="M21" s="19"/>
      <c r="N21" s="388">
        <f>連結BS!N19</f>
        <v>0</v>
      </c>
      <c r="O21" s="493"/>
      <c r="P21" s="304">
        <f t="shared" si="3"/>
        <v>0</v>
      </c>
      <c r="Q21" s="282">
        <f t="shared" si="3"/>
        <v>0</v>
      </c>
      <c r="R21" s="282">
        <f t="shared" si="3"/>
        <v>0</v>
      </c>
      <c r="S21" s="283">
        <f t="shared" si="3"/>
        <v>0</v>
      </c>
      <c r="T21" s="313"/>
      <c r="U21" s="12"/>
      <c r="V21" s="10" t="s">
        <v>27</v>
      </c>
      <c r="W21" s="10"/>
      <c r="X21" s="10"/>
      <c r="Y21" s="10"/>
      <c r="Z21" s="9"/>
      <c r="AA21" s="9"/>
      <c r="AB21" s="9"/>
      <c r="AC21" s="9"/>
      <c r="AD21" s="314"/>
      <c r="AE21" s="388">
        <f>連結BS!AA19</f>
        <v>1961919.6240000001</v>
      </c>
      <c r="AF21" s="389"/>
      <c r="AG21" s="281">
        <f t="shared" si="4"/>
        <v>0</v>
      </c>
      <c r="AH21" s="282">
        <f t="shared" si="2"/>
        <v>0</v>
      </c>
      <c r="AI21" s="282">
        <f t="shared" si="2"/>
        <v>0</v>
      </c>
      <c r="AJ21" s="283">
        <f t="shared" si="2"/>
        <v>0</v>
      </c>
    </row>
    <row r="22" spans="2:36" s="7" customFormat="1" ht="14.85" customHeight="1">
      <c r="B22" s="15"/>
      <c r="C22" s="10"/>
      <c r="D22" s="10"/>
      <c r="E22" s="10"/>
      <c r="F22" s="10" t="s">
        <v>28</v>
      </c>
      <c r="G22" s="18"/>
      <c r="H22" s="18"/>
      <c r="I22" s="19"/>
      <c r="J22" s="19"/>
      <c r="K22" s="19"/>
      <c r="L22" s="19"/>
      <c r="M22" s="19"/>
      <c r="N22" s="388">
        <f>連結BS!N20</f>
        <v>0</v>
      </c>
      <c r="O22" s="493"/>
      <c r="P22" s="304">
        <f t="shared" si="3"/>
        <v>0</v>
      </c>
      <c r="Q22" s="282">
        <f t="shared" si="3"/>
        <v>0</v>
      </c>
      <c r="R22" s="282">
        <f t="shared" si="3"/>
        <v>0</v>
      </c>
      <c r="S22" s="283">
        <f t="shared" si="3"/>
        <v>0</v>
      </c>
      <c r="T22" s="313"/>
      <c r="U22" s="12"/>
      <c r="V22" s="21" t="s">
        <v>172</v>
      </c>
      <c r="W22" s="12"/>
      <c r="X22" s="12"/>
      <c r="Y22" s="12"/>
      <c r="Z22" s="14"/>
      <c r="AA22" s="14"/>
      <c r="AB22" s="14"/>
      <c r="AC22" s="14"/>
      <c r="AD22" s="214"/>
      <c r="AE22" s="388">
        <f>連結BS!AA20</f>
        <v>0</v>
      </c>
      <c r="AF22" s="389"/>
      <c r="AG22" s="281">
        <f t="shared" si="4"/>
        <v>0</v>
      </c>
      <c r="AH22" s="282">
        <f t="shared" si="2"/>
        <v>0</v>
      </c>
      <c r="AI22" s="282">
        <f t="shared" si="2"/>
        <v>0</v>
      </c>
      <c r="AJ22" s="283">
        <f t="shared" si="2"/>
        <v>0</v>
      </c>
    </row>
    <row r="23" spans="2:36" s="7" customFormat="1" ht="14.85" customHeight="1">
      <c r="B23" s="15"/>
      <c r="C23" s="10"/>
      <c r="D23" s="10"/>
      <c r="E23" s="10"/>
      <c r="F23" s="10" t="s">
        <v>29</v>
      </c>
      <c r="G23" s="18"/>
      <c r="H23" s="18"/>
      <c r="I23" s="19"/>
      <c r="J23" s="19"/>
      <c r="K23" s="19"/>
      <c r="L23" s="19"/>
      <c r="M23" s="19"/>
      <c r="N23" s="388">
        <f>連結BS!N21</f>
        <v>0</v>
      </c>
      <c r="O23" s="493"/>
      <c r="P23" s="304">
        <f t="shared" si="3"/>
        <v>0</v>
      </c>
      <c r="Q23" s="282">
        <f t="shared" si="3"/>
        <v>0</v>
      </c>
      <c r="R23" s="282">
        <f t="shared" si="3"/>
        <v>0</v>
      </c>
      <c r="S23" s="283">
        <f t="shared" si="3"/>
        <v>0</v>
      </c>
      <c r="T23" s="313"/>
      <c r="U23" s="12"/>
      <c r="V23" s="12" t="s">
        <v>17</v>
      </c>
      <c r="W23" s="12"/>
      <c r="X23" s="12"/>
      <c r="Y23" s="12"/>
      <c r="Z23" s="14"/>
      <c r="AA23" s="14"/>
      <c r="AB23" s="14"/>
      <c r="AC23" s="14"/>
      <c r="AD23" s="214"/>
      <c r="AE23" s="388">
        <f>連結BS!AA21</f>
        <v>0</v>
      </c>
      <c r="AF23" s="389"/>
      <c r="AG23" s="281">
        <f t="shared" si="4"/>
        <v>0</v>
      </c>
      <c r="AH23" s="282">
        <f t="shared" si="2"/>
        <v>0</v>
      </c>
      <c r="AI23" s="282">
        <f t="shared" si="2"/>
        <v>0</v>
      </c>
      <c r="AJ23" s="283">
        <f t="shared" si="2"/>
        <v>0</v>
      </c>
    </row>
    <row r="24" spans="2:36" s="7" customFormat="1" ht="14.85" customHeight="1">
      <c r="B24" s="15"/>
      <c r="C24" s="10"/>
      <c r="D24" s="10"/>
      <c r="E24" s="10"/>
      <c r="F24" s="10" t="s">
        <v>173</v>
      </c>
      <c r="G24" s="10"/>
      <c r="H24" s="10"/>
      <c r="I24" s="9"/>
      <c r="J24" s="9"/>
      <c r="K24" s="9"/>
      <c r="L24" s="9"/>
      <c r="M24" s="9"/>
      <c r="N24" s="388">
        <f>連結BS!N22</f>
        <v>0</v>
      </c>
      <c r="O24" s="493"/>
      <c r="P24" s="304">
        <f t="shared" si="3"/>
        <v>0</v>
      </c>
      <c r="Q24" s="282">
        <f t="shared" si="3"/>
        <v>0</v>
      </c>
      <c r="R24" s="282">
        <f t="shared" si="3"/>
        <v>0</v>
      </c>
      <c r="S24" s="283">
        <f t="shared" si="3"/>
        <v>0</v>
      </c>
      <c r="T24" s="392" t="s">
        <v>30</v>
      </c>
      <c r="U24" s="393"/>
      <c r="V24" s="393"/>
      <c r="W24" s="393"/>
      <c r="X24" s="393"/>
      <c r="Y24" s="393"/>
      <c r="Z24" s="393"/>
      <c r="AA24" s="393"/>
      <c r="AB24" s="393"/>
      <c r="AC24" s="393"/>
      <c r="AD24" s="498"/>
      <c r="AE24" s="394">
        <f>連結BS!AA22</f>
        <v>37993919.623999998</v>
      </c>
      <c r="AF24" s="395"/>
      <c r="AG24" s="287">
        <f t="shared" si="4"/>
        <v>0</v>
      </c>
      <c r="AH24" s="288">
        <f t="shared" si="2"/>
        <v>0</v>
      </c>
      <c r="AI24" s="288">
        <f t="shared" si="2"/>
        <v>0</v>
      </c>
      <c r="AJ24" s="289">
        <f t="shared" si="2"/>
        <v>0</v>
      </c>
    </row>
    <row r="25" spans="2:36" s="7" customFormat="1" ht="14.85" customHeight="1">
      <c r="B25" s="15"/>
      <c r="C25" s="10"/>
      <c r="D25" s="10"/>
      <c r="E25" s="10"/>
      <c r="F25" s="10" t="s">
        <v>31</v>
      </c>
      <c r="G25" s="10"/>
      <c r="H25" s="10"/>
      <c r="I25" s="9"/>
      <c r="J25" s="9"/>
      <c r="K25" s="9"/>
      <c r="L25" s="9"/>
      <c r="M25" s="9"/>
      <c r="N25" s="388">
        <f>連結BS!N23</f>
        <v>0</v>
      </c>
      <c r="O25" s="493"/>
      <c r="P25" s="304">
        <f t="shared" si="3"/>
        <v>0</v>
      </c>
      <c r="Q25" s="282">
        <f t="shared" si="3"/>
        <v>0</v>
      </c>
      <c r="R25" s="282">
        <f t="shared" si="3"/>
        <v>0</v>
      </c>
      <c r="S25" s="283">
        <f t="shared" si="3"/>
        <v>0</v>
      </c>
      <c r="T25" s="313" t="s">
        <v>32</v>
      </c>
      <c r="U25" s="22"/>
      <c r="V25" s="22"/>
      <c r="W25" s="22"/>
      <c r="X25" s="22"/>
      <c r="Y25" s="22"/>
      <c r="Z25" s="22"/>
      <c r="AA25" s="22"/>
      <c r="AB25" s="22"/>
      <c r="AC25" s="22"/>
      <c r="AD25" s="317"/>
      <c r="AE25" s="388"/>
      <c r="AF25" s="389"/>
      <c r="AG25" s="281"/>
      <c r="AH25" s="282"/>
      <c r="AI25" s="282"/>
      <c r="AJ25" s="283"/>
    </row>
    <row r="26" spans="2:36" s="7" customFormat="1" ht="14.85" customHeight="1">
      <c r="B26" s="15"/>
      <c r="C26" s="10"/>
      <c r="D26" s="10"/>
      <c r="E26" s="10"/>
      <c r="F26" s="10" t="s">
        <v>33</v>
      </c>
      <c r="G26" s="10"/>
      <c r="H26" s="10"/>
      <c r="I26" s="9"/>
      <c r="J26" s="9"/>
      <c r="K26" s="9"/>
      <c r="L26" s="9"/>
      <c r="M26" s="9"/>
      <c r="N26" s="388">
        <f>連結BS!N24</f>
        <v>0</v>
      </c>
      <c r="O26" s="493"/>
      <c r="P26" s="304">
        <f t="shared" si="3"/>
        <v>0</v>
      </c>
      <c r="Q26" s="282">
        <f t="shared" si="3"/>
        <v>0</v>
      </c>
      <c r="R26" s="282">
        <f t="shared" si="3"/>
        <v>0</v>
      </c>
      <c r="S26" s="283">
        <f t="shared" si="3"/>
        <v>0</v>
      </c>
      <c r="T26" s="313"/>
      <c r="U26" s="16" t="s">
        <v>34</v>
      </c>
      <c r="V26" s="23"/>
      <c r="W26" s="23"/>
      <c r="X26" s="23"/>
      <c r="Y26" s="23"/>
      <c r="Z26" s="24"/>
      <c r="AA26" s="24"/>
      <c r="AB26" s="24"/>
      <c r="AC26" s="24"/>
      <c r="AD26" s="318"/>
      <c r="AE26" s="388">
        <f>連結BS!AA24</f>
        <v>54997860</v>
      </c>
      <c r="AF26" s="389"/>
      <c r="AG26" s="281">
        <f t="shared" si="4"/>
        <v>0</v>
      </c>
      <c r="AH26" s="282">
        <f t="shared" si="4"/>
        <v>0</v>
      </c>
      <c r="AI26" s="282">
        <f t="shared" si="4"/>
        <v>0</v>
      </c>
      <c r="AJ26" s="283">
        <f t="shared" si="4"/>
        <v>0</v>
      </c>
    </row>
    <row r="27" spans="2:36" s="7" customFormat="1" ht="14.85" customHeight="1">
      <c r="B27" s="15"/>
      <c r="C27" s="10"/>
      <c r="D27" s="10"/>
      <c r="E27" s="10" t="s">
        <v>35</v>
      </c>
      <c r="F27" s="10"/>
      <c r="G27" s="10"/>
      <c r="H27" s="10"/>
      <c r="I27" s="9"/>
      <c r="J27" s="9"/>
      <c r="K27" s="9"/>
      <c r="L27" s="9"/>
      <c r="M27" s="9"/>
      <c r="N27" s="388">
        <f>連結BS!N25</f>
        <v>0</v>
      </c>
      <c r="O27" s="493"/>
      <c r="P27" s="304">
        <f t="shared" si="3"/>
        <v>0</v>
      </c>
      <c r="Q27" s="282">
        <f t="shared" si="3"/>
        <v>0</v>
      </c>
      <c r="R27" s="282">
        <f t="shared" si="3"/>
        <v>0</v>
      </c>
      <c r="S27" s="283">
        <f t="shared" si="3"/>
        <v>0</v>
      </c>
      <c r="T27" s="313"/>
      <c r="U27" s="14" t="s">
        <v>36</v>
      </c>
      <c r="V27" s="23"/>
      <c r="W27" s="23"/>
      <c r="X27" s="23"/>
      <c r="Y27" s="23"/>
      <c r="Z27" s="24"/>
      <c r="AA27" s="24"/>
      <c r="AB27" s="24"/>
      <c r="AC27" s="24"/>
      <c r="AD27" s="318"/>
      <c r="AE27" s="388">
        <f>連結BS!AA25</f>
        <v>-37362707.047499999</v>
      </c>
      <c r="AF27" s="389"/>
      <c r="AG27" s="281">
        <f t="shared" si="4"/>
        <v>0</v>
      </c>
      <c r="AH27" s="282">
        <f t="shared" si="4"/>
        <v>0</v>
      </c>
      <c r="AI27" s="282">
        <f t="shared" si="4"/>
        <v>0</v>
      </c>
      <c r="AJ27" s="283">
        <f t="shared" si="4"/>
        <v>0</v>
      </c>
    </row>
    <row r="28" spans="2:36" s="7" customFormat="1" ht="14.85" customHeight="1">
      <c r="B28" s="15"/>
      <c r="C28" s="10"/>
      <c r="D28" s="10"/>
      <c r="E28" s="10"/>
      <c r="F28" s="10" t="s">
        <v>37</v>
      </c>
      <c r="G28" s="10"/>
      <c r="H28" s="10"/>
      <c r="I28" s="9"/>
      <c r="J28" s="9"/>
      <c r="K28" s="9"/>
      <c r="L28" s="9"/>
      <c r="M28" s="9"/>
      <c r="N28" s="388">
        <f>連結BS!N26</f>
        <v>0</v>
      </c>
      <c r="O28" s="493"/>
      <c r="P28" s="304">
        <f t="shared" si="3"/>
        <v>0</v>
      </c>
      <c r="Q28" s="282">
        <f t="shared" si="3"/>
        <v>0</v>
      </c>
      <c r="R28" s="282">
        <f t="shared" si="3"/>
        <v>0</v>
      </c>
      <c r="S28" s="283">
        <f t="shared" si="3"/>
        <v>0</v>
      </c>
      <c r="T28" s="213"/>
      <c r="U28" s="14"/>
      <c r="V28" s="14"/>
      <c r="W28" s="14"/>
      <c r="X28" s="14"/>
      <c r="Y28" s="14"/>
      <c r="Z28" s="14"/>
      <c r="AA28" s="14"/>
      <c r="AB28" s="14"/>
      <c r="AC28" s="14"/>
      <c r="AD28" s="214"/>
      <c r="AE28" s="388"/>
      <c r="AF28" s="389"/>
      <c r="AG28" s="281"/>
      <c r="AH28" s="282"/>
      <c r="AI28" s="282"/>
      <c r="AJ28" s="283"/>
    </row>
    <row r="29" spans="2:36" s="7" customFormat="1" ht="14.85" customHeight="1">
      <c r="B29" s="15"/>
      <c r="C29" s="10"/>
      <c r="D29" s="10"/>
      <c r="E29" s="10"/>
      <c r="F29" s="10" t="s">
        <v>16</v>
      </c>
      <c r="G29" s="10"/>
      <c r="H29" s="10"/>
      <c r="I29" s="9"/>
      <c r="J29" s="9"/>
      <c r="K29" s="9"/>
      <c r="L29" s="9"/>
      <c r="M29" s="9"/>
      <c r="N29" s="388">
        <f>連結BS!N27</f>
        <v>0</v>
      </c>
      <c r="O29" s="493"/>
      <c r="P29" s="304">
        <f t="shared" si="3"/>
        <v>0</v>
      </c>
      <c r="Q29" s="282">
        <f t="shared" si="3"/>
        <v>0</v>
      </c>
      <c r="R29" s="282">
        <f t="shared" si="3"/>
        <v>0</v>
      </c>
      <c r="S29" s="283">
        <f t="shared" si="3"/>
        <v>0</v>
      </c>
      <c r="T29" s="213"/>
      <c r="U29" s="14"/>
      <c r="V29" s="14"/>
      <c r="W29" s="14"/>
      <c r="X29" s="14"/>
      <c r="Y29" s="14"/>
      <c r="Z29" s="14"/>
      <c r="AA29" s="14"/>
      <c r="AB29" s="14"/>
      <c r="AC29" s="14"/>
      <c r="AD29" s="214"/>
      <c r="AE29" s="388"/>
      <c r="AF29" s="389"/>
      <c r="AG29" s="281"/>
      <c r="AH29" s="282"/>
      <c r="AI29" s="282"/>
      <c r="AJ29" s="283"/>
    </row>
    <row r="30" spans="2:36" s="7" customFormat="1" ht="14.85" customHeight="1">
      <c r="B30" s="15"/>
      <c r="C30" s="10"/>
      <c r="D30" s="10"/>
      <c r="E30" s="10"/>
      <c r="F30" s="10" t="s">
        <v>18</v>
      </c>
      <c r="G30" s="10"/>
      <c r="H30" s="10"/>
      <c r="I30" s="9"/>
      <c r="J30" s="9"/>
      <c r="K30" s="9"/>
      <c r="L30" s="9"/>
      <c r="M30" s="9"/>
      <c r="N30" s="388">
        <f>連結BS!N28</f>
        <v>0</v>
      </c>
      <c r="O30" s="493"/>
      <c r="P30" s="304">
        <f t="shared" si="3"/>
        <v>0</v>
      </c>
      <c r="Q30" s="282">
        <f t="shared" si="3"/>
        <v>0</v>
      </c>
      <c r="R30" s="282">
        <f t="shared" si="3"/>
        <v>0</v>
      </c>
      <c r="S30" s="283">
        <f t="shared" si="3"/>
        <v>0</v>
      </c>
      <c r="T30" s="213"/>
      <c r="U30" s="14"/>
      <c r="V30" s="14"/>
      <c r="W30" s="14"/>
      <c r="X30" s="14"/>
      <c r="Y30" s="14"/>
      <c r="Z30" s="14"/>
      <c r="AA30" s="14"/>
      <c r="AB30" s="14"/>
      <c r="AC30" s="14"/>
      <c r="AD30" s="214"/>
      <c r="AE30" s="388"/>
      <c r="AF30" s="389"/>
      <c r="AG30" s="281"/>
      <c r="AH30" s="282"/>
      <c r="AI30" s="282"/>
      <c r="AJ30" s="283"/>
    </row>
    <row r="31" spans="2:36" s="7" customFormat="1" ht="14.85" customHeight="1">
      <c r="B31" s="15"/>
      <c r="C31" s="10"/>
      <c r="D31" s="10"/>
      <c r="E31" s="10"/>
      <c r="F31" s="10" t="s">
        <v>38</v>
      </c>
      <c r="G31" s="10"/>
      <c r="H31" s="10"/>
      <c r="I31" s="9"/>
      <c r="J31" s="9"/>
      <c r="K31" s="9"/>
      <c r="L31" s="9"/>
      <c r="M31" s="9"/>
      <c r="N31" s="388">
        <f>連結BS!N29</f>
        <v>0</v>
      </c>
      <c r="O31" s="493"/>
      <c r="P31" s="304">
        <f t="shared" si="3"/>
        <v>0</v>
      </c>
      <c r="Q31" s="282">
        <f t="shared" si="3"/>
        <v>0</v>
      </c>
      <c r="R31" s="282">
        <f t="shared" si="3"/>
        <v>0</v>
      </c>
      <c r="S31" s="283">
        <f t="shared" si="3"/>
        <v>0</v>
      </c>
      <c r="T31" s="213"/>
      <c r="U31" s="14"/>
      <c r="V31" s="14"/>
      <c r="W31" s="14"/>
      <c r="X31" s="14"/>
      <c r="Y31" s="14"/>
      <c r="Z31" s="14"/>
      <c r="AA31" s="14"/>
      <c r="AB31" s="14"/>
      <c r="AC31" s="14"/>
      <c r="AD31" s="214"/>
      <c r="AE31" s="388"/>
      <c r="AF31" s="389"/>
      <c r="AG31" s="281"/>
      <c r="AH31" s="282"/>
      <c r="AI31" s="282"/>
      <c r="AJ31" s="283"/>
    </row>
    <row r="32" spans="2:36" s="7" customFormat="1" ht="14.85" customHeight="1">
      <c r="B32" s="15"/>
      <c r="C32" s="10"/>
      <c r="D32" s="10"/>
      <c r="E32" s="10"/>
      <c r="F32" s="10" t="s">
        <v>21</v>
      </c>
      <c r="G32" s="10"/>
      <c r="H32" s="10"/>
      <c r="I32" s="9"/>
      <c r="J32" s="9"/>
      <c r="K32" s="9"/>
      <c r="L32" s="9"/>
      <c r="M32" s="9"/>
      <c r="N32" s="388">
        <f>連結BS!N30</f>
        <v>0</v>
      </c>
      <c r="O32" s="493"/>
      <c r="P32" s="304">
        <f t="shared" si="3"/>
        <v>0</v>
      </c>
      <c r="Q32" s="282">
        <f t="shared" si="3"/>
        <v>0</v>
      </c>
      <c r="R32" s="282">
        <f t="shared" si="3"/>
        <v>0</v>
      </c>
      <c r="S32" s="283">
        <f t="shared" si="3"/>
        <v>0</v>
      </c>
      <c r="T32" s="213"/>
      <c r="U32" s="14"/>
      <c r="V32" s="14"/>
      <c r="W32" s="14"/>
      <c r="X32" s="14"/>
      <c r="Y32" s="14"/>
      <c r="Z32" s="14"/>
      <c r="AA32" s="14"/>
      <c r="AB32" s="14"/>
      <c r="AC32" s="14"/>
      <c r="AD32" s="214"/>
      <c r="AE32" s="388"/>
      <c r="AF32" s="389"/>
      <c r="AG32" s="281"/>
      <c r="AH32" s="282"/>
      <c r="AI32" s="282"/>
      <c r="AJ32" s="283"/>
    </row>
    <row r="33" spans="2:36" s="7" customFormat="1" ht="14.85" customHeight="1">
      <c r="B33" s="15"/>
      <c r="C33" s="10"/>
      <c r="D33" s="10"/>
      <c r="E33" s="10"/>
      <c r="F33" s="10" t="s">
        <v>39</v>
      </c>
      <c r="G33" s="10"/>
      <c r="H33" s="10"/>
      <c r="I33" s="9"/>
      <c r="J33" s="9"/>
      <c r="K33" s="9"/>
      <c r="L33" s="9"/>
      <c r="M33" s="9"/>
      <c r="N33" s="388">
        <f>連結BS!N31</f>
        <v>0</v>
      </c>
      <c r="O33" s="493"/>
      <c r="P33" s="304">
        <f t="shared" si="3"/>
        <v>0</v>
      </c>
      <c r="Q33" s="282">
        <f t="shared" si="3"/>
        <v>0</v>
      </c>
      <c r="R33" s="282">
        <f t="shared" si="3"/>
        <v>0</v>
      </c>
      <c r="S33" s="283">
        <f t="shared" si="3"/>
        <v>0</v>
      </c>
      <c r="T33" s="213"/>
      <c r="U33" s="14"/>
      <c r="V33" s="14"/>
      <c r="W33" s="14"/>
      <c r="X33" s="14"/>
      <c r="Y33" s="14"/>
      <c r="Z33" s="14"/>
      <c r="AA33" s="14"/>
      <c r="AB33" s="14"/>
      <c r="AC33" s="14"/>
      <c r="AD33" s="214"/>
      <c r="AE33" s="388"/>
      <c r="AF33" s="389"/>
      <c r="AG33" s="281"/>
      <c r="AH33" s="282"/>
      <c r="AI33" s="282"/>
      <c r="AJ33" s="283"/>
    </row>
    <row r="34" spans="2:36" s="7" customFormat="1" ht="14.85" customHeight="1">
      <c r="B34" s="15"/>
      <c r="C34" s="10"/>
      <c r="D34" s="10"/>
      <c r="E34" s="10"/>
      <c r="F34" s="10" t="s">
        <v>31</v>
      </c>
      <c r="G34" s="10"/>
      <c r="H34" s="10"/>
      <c r="I34" s="9"/>
      <c r="J34" s="9"/>
      <c r="K34" s="9"/>
      <c r="L34" s="9"/>
      <c r="M34" s="9"/>
      <c r="N34" s="388">
        <f>連結BS!N32</f>
        <v>0</v>
      </c>
      <c r="O34" s="493"/>
      <c r="P34" s="304">
        <f t="shared" si="3"/>
        <v>0</v>
      </c>
      <c r="Q34" s="282">
        <f t="shared" si="3"/>
        <v>0</v>
      </c>
      <c r="R34" s="282">
        <f t="shared" si="3"/>
        <v>0</v>
      </c>
      <c r="S34" s="283">
        <f t="shared" si="3"/>
        <v>0</v>
      </c>
      <c r="T34" s="213"/>
      <c r="U34" s="14"/>
      <c r="V34" s="14"/>
      <c r="W34" s="14"/>
      <c r="X34" s="14"/>
      <c r="Y34" s="14"/>
      <c r="Z34" s="14"/>
      <c r="AA34" s="14"/>
      <c r="AB34" s="14"/>
      <c r="AC34" s="14"/>
      <c r="AD34" s="214"/>
      <c r="AE34" s="388"/>
      <c r="AF34" s="389"/>
      <c r="AG34" s="281"/>
      <c r="AH34" s="282"/>
      <c r="AI34" s="282"/>
      <c r="AJ34" s="283"/>
    </row>
    <row r="35" spans="2:36" s="7" customFormat="1" ht="14.85" customHeight="1">
      <c r="B35" s="15"/>
      <c r="C35" s="10"/>
      <c r="D35" s="10"/>
      <c r="E35" s="10"/>
      <c r="F35" s="10" t="s">
        <v>33</v>
      </c>
      <c r="G35" s="10"/>
      <c r="H35" s="10"/>
      <c r="I35" s="9"/>
      <c r="J35" s="9"/>
      <c r="K35" s="9"/>
      <c r="L35" s="9"/>
      <c r="M35" s="9"/>
      <c r="N35" s="388">
        <f>連結BS!N33</f>
        <v>0</v>
      </c>
      <c r="O35" s="493"/>
      <c r="P35" s="304">
        <f t="shared" si="3"/>
        <v>0</v>
      </c>
      <c r="Q35" s="282">
        <f t="shared" si="3"/>
        <v>0</v>
      </c>
      <c r="R35" s="282">
        <f t="shared" si="3"/>
        <v>0</v>
      </c>
      <c r="S35" s="283">
        <f t="shared" si="3"/>
        <v>0</v>
      </c>
      <c r="T35" s="213"/>
      <c r="U35" s="14"/>
      <c r="V35" s="14"/>
      <c r="W35" s="14"/>
      <c r="X35" s="14"/>
      <c r="Y35" s="14"/>
      <c r="Z35" s="14"/>
      <c r="AA35" s="14"/>
      <c r="AB35" s="14"/>
      <c r="AC35" s="14"/>
      <c r="AD35" s="214"/>
      <c r="AE35" s="388"/>
      <c r="AF35" s="389"/>
      <c r="AG35" s="281"/>
      <c r="AH35" s="282"/>
      <c r="AI35" s="282"/>
      <c r="AJ35" s="283"/>
    </row>
    <row r="36" spans="2:36" s="7" customFormat="1" ht="14.85" customHeight="1">
      <c r="B36" s="15"/>
      <c r="C36" s="10"/>
      <c r="D36" s="10"/>
      <c r="E36" s="10" t="s">
        <v>40</v>
      </c>
      <c r="F36" s="26"/>
      <c r="G36" s="26"/>
      <c r="H36" s="26"/>
      <c r="I36" s="27"/>
      <c r="J36" s="27"/>
      <c r="K36" s="27"/>
      <c r="L36" s="27"/>
      <c r="M36" s="27"/>
      <c r="N36" s="388">
        <f>連結BS!N34</f>
        <v>25353000</v>
      </c>
      <c r="O36" s="493"/>
      <c r="P36" s="304">
        <f t="shared" si="3"/>
        <v>0</v>
      </c>
      <c r="Q36" s="282">
        <f t="shared" si="3"/>
        <v>0</v>
      </c>
      <c r="R36" s="282">
        <f t="shared" si="3"/>
        <v>0</v>
      </c>
      <c r="S36" s="283">
        <f t="shared" si="3"/>
        <v>0</v>
      </c>
      <c r="T36" s="213"/>
      <c r="U36" s="14"/>
      <c r="V36" s="14"/>
      <c r="W36" s="14"/>
      <c r="X36" s="14"/>
      <c r="Y36" s="14"/>
      <c r="Z36" s="14"/>
      <c r="AA36" s="14"/>
      <c r="AB36" s="14"/>
      <c r="AC36" s="14"/>
      <c r="AD36" s="214"/>
      <c r="AE36" s="388"/>
      <c r="AF36" s="389"/>
      <c r="AG36" s="281"/>
      <c r="AH36" s="282"/>
      <c r="AI36" s="282"/>
      <c r="AJ36" s="283"/>
    </row>
    <row r="37" spans="2:36" s="7" customFormat="1" ht="14.85" customHeight="1">
      <c r="B37" s="15"/>
      <c r="C37" s="10"/>
      <c r="D37" s="10"/>
      <c r="E37" s="10" t="s">
        <v>41</v>
      </c>
      <c r="F37" s="26"/>
      <c r="G37" s="26"/>
      <c r="H37" s="26"/>
      <c r="I37" s="27"/>
      <c r="J37" s="27"/>
      <c r="K37" s="27"/>
      <c r="L37" s="27"/>
      <c r="M37" s="27"/>
      <c r="N37" s="388">
        <f>連結BS!N35</f>
        <v>-24704992</v>
      </c>
      <c r="O37" s="493"/>
      <c r="P37" s="304">
        <f t="shared" si="3"/>
        <v>0</v>
      </c>
      <c r="Q37" s="282">
        <f t="shared" si="3"/>
        <v>0</v>
      </c>
      <c r="R37" s="282">
        <f t="shared" si="3"/>
        <v>0</v>
      </c>
      <c r="S37" s="283">
        <f t="shared" si="3"/>
        <v>0</v>
      </c>
      <c r="T37" s="213"/>
      <c r="U37" s="14"/>
      <c r="V37" s="14"/>
      <c r="W37" s="14"/>
      <c r="X37" s="14"/>
      <c r="Y37" s="14"/>
      <c r="Z37" s="14"/>
      <c r="AA37" s="14"/>
      <c r="AB37" s="14"/>
      <c r="AC37" s="14"/>
      <c r="AD37" s="214"/>
      <c r="AE37" s="388"/>
      <c r="AF37" s="389"/>
      <c r="AG37" s="281"/>
      <c r="AH37" s="282"/>
      <c r="AI37" s="282"/>
      <c r="AJ37" s="283"/>
    </row>
    <row r="38" spans="2:36" s="7" customFormat="1" ht="14.85" customHeight="1">
      <c r="B38" s="15"/>
      <c r="C38" s="10"/>
      <c r="D38" s="10" t="s">
        <v>42</v>
      </c>
      <c r="E38" s="10"/>
      <c r="F38" s="26"/>
      <c r="G38" s="26"/>
      <c r="H38" s="26"/>
      <c r="I38" s="27"/>
      <c r="J38" s="27"/>
      <c r="K38" s="27"/>
      <c r="L38" s="27"/>
      <c r="M38" s="27"/>
      <c r="N38" s="388">
        <f>連結BS!N36</f>
        <v>0</v>
      </c>
      <c r="O38" s="493"/>
      <c r="P38" s="304">
        <f t="shared" si="3"/>
        <v>0</v>
      </c>
      <c r="Q38" s="282">
        <f t="shared" si="3"/>
        <v>0</v>
      </c>
      <c r="R38" s="282">
        <f t="shared" si="3"/>
        <v>0</v>
      </c>
      <c r="S38" s="283">
        <f t="shared" si="3"/>
        <v>0</v>
      </c>
      <c r="T38" s="213"/>
      <c r="U38" s="14"/>
      <c r="V38" s="14"/>
      <c r="W38" s="14"/>
      <c r="X38" s="14"/>
      <c r="Y38" s="14"/>
      <c r="Z38" s="14"/>
      <c r="AA38" s="14"/>
      <c r="AB38" s="14"/>
      <c r="AC38" s="14"/>
      <c r="AD38" s="214"/>
      <c r="AE38" s="388"/>
      <c r="AF38" s="389"/>
      <c r="AG38" s="281"/>
      <c r="AH38" s="282"/>
      <c r="AI38" s="282"/>
      <c r="AJ38" s="283"/>
    </row>
    <row r="39" spans="2:36" s="7" customFormat="1" ht="14.85" customHeight="1">
      <c r="B39" s="15"/>
      <c r="C39" s="10"/>
      <c r="D39" s="10"/>
      <c r="E39" s="10" t="s">
        <v>43</v>
      </c>
      <c r="F39" s="10"/>
      <c r="G39" s="10"/>
      <c r="H39" s="10"/>
      <c r="I39" s="9"/>
      <c r="J39" s="9"/>
      <c r="K39" s="9"/>
      <c r="L39" s="9"/>
      <c r="M39" s="9"/>
      <c r="N39" s="388">
        <f>連結BS!N37</f>
        <v>0</v>
      </c>
      <c r="O39" s="493"/>
      <c r="P39" s="304">
        <f t="shared" si="3"/>
        <v>0</v>
      </c>
      <c r="Q39" s="282">
        <f t="shared" si="3"/>
        <v>0</v>
      </c>
      <c r="R39" s="282">
        <f t="shared" si="3"/>
        <v>0</v>
      </c>
      <c r="S39" s="283">
        <f t="shared" si="3"/>
        <v>0</v>
      </c>
      <c r="T39" s="213"/>
      <c r="U39" s="14"/>
      <c r="V39" s="14"/>
      <c r="W39" s="14"/>
      <c r="X39" s="14"/>
      <c r="Y39" s="14"/>
      <c r="Z39" s="14"/>
      <c r="AA39" s="14"/>
      <c r="AB39" s="14"/>
      <c r="AC39" s="14"/>
      <c r="AD39" s="214"/>
      <c r="AE39" s="388"/>
      <c r="AF39" s="389"/>
      <c r="AG39" s="281"/>
      <c r="AH39" s="282"/>
      <c r="AI39" s="282"/>
      <c r="AJ39" s="283"/>
    </row>
    <row r="40" spans="2:36" s="7" customFormat="1" ht="14.85" customHeight="1">
      <c r="B40" s="15"/>
      <c r="C40" s="10"/>
      <c r="D40" s="10"/>
      <c r="E40" s="10" t="s">
        <v>174</v>
      </c>
      <c r="F40" s="10"/>
      <c r="G40" s="10"/>
      <c r="H40" s="10"/>
      <c r="I40" s="9"/>
      <c r="J40" s="9"/>
      <c r="K40" s="9"/>
      <c r="L40" s="9"/>
      <c r="M40" s="9"/>
      <c r="N40" s="388">
        <f>連結BS!N38</f>
        <v>0</v>
      </c>
      <c r="O40" s="493"/>
      <c r="P40" s="304">
        <f t="shared" si="3"/>
        <v>0</v>
      </c>
      <c r="Q40" s="282">
        <f t="shared" si="3"/>
        <v>0</v>
      </c>
      <c r="R40" s="282">
        <f t="shared" si="3"/>
        <v>0</v>
      </c>
      <c r="S40" s="283">
        <f t="shared" si="3"/>
        <v>0</v>
      </c>
      <c r="T40" s="213"/>
      <c r="U40" s="14"/>
      <c r="V40" s="14"/>
      <c r="W40" s="14"/>
      <c r="X40" s="14"/>
      <c r="Y40" s="14"/>
      <c r="Z40" s="14"/>
      <c r="AA40" s="14"/>
      <c r="AB40" s="14"/>
      <c r="AC40" s="14"/>
      <c r="AD40" s="214"/>
      <c r="AE40" s="388"/>
      <c r="AF40" s="389"/>
      <c r="AG40" s="281"/>
      <c r="AH40" s="282"/>
      <c r="AI40" s="282"/>
      <c r="AJ40" s="283"/>
    </row>
    <row r="41" spans="2:36" s="7" customFormat="1" ht="14.85" customHeight="1">
      <c r="B41" s="15"/>
      <c r="C41" s="10"/>
      <c r="D41" s="10" t="s">
        <v>44</v>
      </c>
      <c r="E41" s="10"/>
      <c r="F41" s="10"/>
      <c r="G41" s="10"/>
      <c r="H41" s="10"/>
      <c r="I41" s="10"/>
      <c r="J41" s="9"/>
      <c r="K41" s="9"/>
      <c r="L41" s="9"/>
      <c r="M41" s="9"/>
      <c r="N41" s="388">
        <f>連結BS!N39</f>
        <v>40003355</v>
      </c>
      <c r="O41" s="493"/>
      <c r="P41" s="304">
        <f t="shared" si="3"/>
        <v>0</v>
      </c>
      <c r="Q41" s="282">
        <f t="shared" si="3"/>
        <v>0</v>
      </c>
      <c r="R41" s="282">
        <f t="shared" si="3"/>
        <v>0</v>
      </c>
      <c r="S41" s="283">
        <f t="shared" si="3"/>
        <v>0</v>
      </c>
      <c r="T41" s="213"/>
      <c r="U41" s="14"/>
      <c r="V41" s="14"/>
      <c r="W41" s="14"/>
      <c r="X41" s="14"/>
      <c r="Y41" s="14"/>
      <c r="Z41" s="14"/>
      <c r="AA41" s="14"/>
      <c r="AB41" s="14"/>
      <c r="AC41" s="14"/>
      <c r="AD41" s="214"/>
      <c r="AE41" s="388"/>
      <c r="AF41" s="389"/>
      <c r="AG41" s="281"/>
      <c r="AH41" s="282"/>
      <c r="AI41" s="282"/>
      <c r="AJ41" s="283"/>
    </row>
    <row r="42" spans="2:36" s="7" customFormat="1" ht="14.85" customHeight="1">
      <c r="B42" s="15"/>
      <c r="C42" s="10"/>
      <c r="D42" s="10"/>
      <c r="E42" s="10" t="s">
        <v>45</v>
      </c>
      <c r="F42" s="10"/>
      <c r="G42" s="10"/>
      <c r="H42" s="10"/>
      <c r="I42" s="10"/>
      <c r="J42" s="9"/>
      <c r="K42" s="9"/>
      <c r="L42" s="9"/>
      <c r="M42" s="9"/>
      <c r="N42" s="388">
        <f>連結BS!N40</f>
        <v>0</v>
      </c>
      <c r="O42" s="493"/>
      <c r="P42" s="304">
        <f t="shared" si="3"/>
        <v>0</v>
      </c>
      <c r="Q42" s="282">
        <f t="shared" si="3"/>
        <v>0</v>
      </c>
      <c r="R42" s="282">
        <f t="shared" si="3"/>
        <v>0</v>
      </c>
      <c r="S42" s="283">
        <f t="shared" si="3"/>
        <v>0</v>
      </c>
      <c r="T42" s="213"/>
      <c r="U42" s="14"/>
      <c r="V42" s="14"/>
      <c r="W42" s="14"/>
      <c r="X42" s="14"/>
      <c r="Y42" s="14"/>
      <c r="Z42" s="14"/>
      <c r="AA42" s="14"/>
      <c r="AB42" s="14"/>
      <c r="AC42" s="14"/>
      <c r="AD42" s="214"/>
      <c r="AE42" s="388"/>
      <c r="AF42" s="389"/>
      <c r="AG42" s="281"/>
      <c r="AH42" s="282"/>
      <c r="AI42" s="282"/>
      <c r="AJ42" s="283"/>
    </row>
    <row r="43" spans="2:36" s="7" customFormat="1" ht="14.85" customHeight="1">
      <c r="B43" s="15"/>
      <c r="C43" s="10"/>
      <c r="D43" s="10"/>
      <c r="E43" s="10"/>
      <c r="F43" s="16" t="s">
        <v>46</v>
      </c>
      <c r="G43" s="10"/>
      <c r="H43" s="10"/>
      <c r="I43" s="10"/>
      <c r="J43" s="9"/>
      <c r="K43" s="9"/>
      <c r="L43" s="9"/>
      <c r="M43" s="9"/>
      <c r="N43" s="388">
        <f>連結BS!N41</f>
        <v>0</v>
      </c>
      <c r="O43" s="493"/>
      <c r="P43" s="304">
        <f t="shared" si="3"/>
        <v>0</v>
      </c>
      <c r="Q43" s="282">
        <f t="shared" si="3"/>
        <v>0</v>
      </c>
      <c r="R43" s="282">
        <f t="shared" si="3"/>
        <v>0</v>
      </c>
      <c r="S43" s="283">
        <f t="shared" si="3"/>
        <v>0</v>
      </c>
      <c r="T43" s="213"/>
      <c r="U43" s="14"/>
      <c r="V43" s="14"/>
      <c r="W43" s="14"/>
      <c r="X43" s="14"/>
      <c r="Y43" s="14"/>
      <c r="Z43" s="14"/>
      <c r="AA43" s="14"/>
      <c r="AB43" s="14"/>
      <c r="AC43" s="14"/>
      <c r="AD43" s="214"/>
      <c r="AE43" s="388"/>
      <c r="AF43" s="389"/>
      <c r="AG43" s="281"/>
      <c r="AH43" s="282"/>
      <c r="AI43" s="282"/>
      <c r="AJ43" s="283"/>
    </row>
    <row r="44" spans="2:36" s="7" customFormat="1" ht="14.85" customHeight="1">
      <c r="B44" s="15"/>
      <c r="C44" s="10"/>
      <c r="D44" s="10"/>
      <c r="E44" s="10"/>
      <c r="F44" s="16" t="s">
        <v>47</v>
      </c>
      <c r="G44" s="10"/>
      <c r="H44" s="10"/>
      <c r="I44" s="10"/>
      <c r="J44" s="9"/>
      <c r="K44" s="9"/>
      <c r="L44" s="9"/>
      <c r="M44" s="9"/>
      <c r="N44" s="388">
        <f>連結BS!N42</f>
        <v>0</v>
      </c>
      <c r="O44" s="493"/>
      <c r="P44" s="304">
        <f t="shared" si="3"/>
        <v>0</v>
      </c>
      <c r="Q44" s="282">
        <f t="shared" si="3"/>
        <v>0</v>
      </c>
      <c r="R44" s="282">
        <f t="shared" si="3"/>
        <v>0</v>
      </c>
      <c r="S44" s="283">
        <f t="shared" si="3"/>
        <v>0</v>
      </c>
      <c r="T44" s="213"/>
      <c r="U44" s="14"/>
      <c r="V44" s="14"/>
      <c r="W44" s="14"/>
      <c r="X44" s="14"/>
      <c r="Y44" s="14"/>
      <c r="Z44" s="14"/>
      <c r="AA44" s="14"/>
      <c r="AB44" s="14"/>
      <c r="AC44" s="14"/>
      <c r="AD44" s="214"/>
      <c r="AE44" s="388"/>
      <c r="AF44" s="389"/>
      <c r="AG44" s="281"/>
      <c r="AH44" s="282"/>
      <c r="AI44" s="282"/>
      <c r="AJ44" s="283"/>
    </row>
    <row r="45" spans="2:36" s="7" customFormat="1" ht="14.85" customHeight="1">
      <c r="B45" s="15"/>
      <c r="C45" s="10"/>
      <c r="D45" s="10"/>
      <c r="E45" s="10"/>
      <c r="F45" s="16" t="s">
        <v>17</v>
      </c>
      <c r="G45" s="10"/>
      <c r="H45" s="10"/>
      <c r="I45" s="10"/>
      <c r="J45" s="9"/>
      <c r="K45" s="9"/>
      <c r="L45" s="9"/>
      <c r="M45" s="9"/>
      <c r="N45" s="388">
        <f>連結BS!N43</f>
        <v>0</v>
      </c>
      <c r="O45" s="493"/>
      <c r="P45" s="304">
        <f t="shared" si="3"/>
        <v>0</v>
      </c>
      <c r="Q45" s="282">
        <f t="shared" si="3"/>
        <v>0</v>
      </c>
      <c r="R45" s="282">
        <f t="shared" si="3"/>
        <v>0</v>
      </c>
      <c r="S45" s="283">
        <f t="shared" si="3"/>
        <v>0</v>
      </c>
      <c r="T45" s="213"/>
      <c r="U45" s="14"/>
      <c r="V45" s="14"/>
      <c r="W45" s="14"/>
      <c r="X45" s="14"/>
      <c r="Y45" s="14"/>
      <c r="Z45" s="14"/>
      <c r="AA45" s="14"/>
      <c r="AB45" s="14"/>
      <c r="AC45" s="14"/>
      <c r="AD45" s="214"/>
      <c r="AE45" s="290"/>
      <c r="AF45" s="291"/>
      <c r="AG45" s="281"/>
      <c r="AH45" s="282"/>
      <c r="AI45" s="282"/>
      <c r="AJ45" s="283"/>
    </row>
    <row r="46" spans="2:36" s="7" customFormat="1" ht="14.85" customHeight="1">
      <c r="B46" s="15"/>
      <c r="C46" s="10"/>
      <c r="D46" s="10"/>
      <c r="E46" s="10" t="s">
        <v>175</v>
      </c>
      <c r="F46" s="10"/>
      <c r="G46" s="10"/>
      <c r="H46" s="10"/>
      <c r="I46" s="9"/>
      <c r="J46" s="9"/>
      <c r="K46" s="9"/>
      <c r="L46" s="9"/>
      <c r="M46" s="9"/>
      <c r="N46" s="388">
        <f>連結BS!N44</f>
        <v>0</v>
      </c>
      <c r="O46" s="493"/>
      <c r="P46" s="304">
        <f t="shared" si="3"/>
        <v>0</v>
      </c>
      <c r="Q46" s="282">
        <f t="shared" si="3"/>
        <v>0</v>
      </c>
      <c r="R46" s="282">
        <f t="shared" si="3"/>
        <v>0</v>
      </c>
      <c r="S46" s="283">
        <f t="shared" si="3"/>
        <v>0</v>
      </c>
      <c r="T46" s="213"/>
      <c r="U46" s="14"/>
      <c r="V46" s="14"/>
      <c r="W46" s="14"/>
      <c r="X46" s="14"/>
      <c r="Y46" s="14"/>
      <c r="Z46" s="14"/>
      <c r="AA46" s="14"/>
      <c r="AB46" s="14"/>
      <c r="AC46" s="14"/>
      <c r="AD46" s="214"/>
      <c r="AE46" s="290"/>
      <c r="AF46" s="291"/>
      <c r="AG46" s="281"/>
      <c r="AH46" s="282"/>
      <c r="AI46" s="282"/>
      <c r="AJ46" s="283"/>
    </row>
    <row r="47" spans="2:36" s="7" customFormat="1" ht="14.85" customHeight="1">
      <c r="B47" s="15"/>
      <c r="C47" s="10"/>
      <c r="D47" s="10"/>
      <c r="E47" s="10" t="s">
        <v>48</v>
      </c>
      <c r="F47" s="10"/>
      <c r="G47" s="10"/>
      <c r="H47" s="10"/>
      <c r="I47" s="9"/>
      <c r="J47" s="9"/>
      <c r="K47" s="9"/>
      <c r="L47" s="9"/>
      <c r="M47" s="9"/>
      <c r="N47" s="388">
        <f>連結BS!N45</f>
        <v>0</v>
      </c>
      <c r="O47" s="493"/>
      <c r="P47" s="304">
        <f t="shared" si="3"/>
        <v>0</v>
      </c>
      <c r="Q47" s="282">
        <f t="shared" si="3"/>
        <v>0</v>
      </c>
      <c r="R47" s="282">
        <f t="shared" si="3"/>
        <v>0</v>
      </c>
      <c r="S47" s="283">
        <f t="shared" si="3"/>
        <v>0</v>
      </c>
      <c r="T47" s="213"/>
      <c r="U47" s="14"/>
      <c r="V47" s="14"/>
      <c r="W47" s="14"/>
      <c r="X47" s="14"/>
      <c r="Y47" s="14"/>
      <c r="Z47" s="14"/>
      <c r="AA47" s="14"/>
      <c r="AB47" s="14"/>
      <c r="AC47" s="14"/>
      <c r="AD47" s="214"/>
      <c r="AE47" s="290"/>
      <c r="AF47" s="291"/>
      <c r="AG47" s="281"/>
      <c r="AH47" s="282"/>
      <c r="AI47" s="282"/>
      <c r="AJ47" s="283"/>
    </row>
    <row r="48" spans="2:36" s="7" customFormat="1" ht="14.85" customHeight="1">
      <c r="B48" s="15"/>
      <c r="C48" s="10"/>
      <c r="D48" s="10"/>
      <c r="E48" s="10" t="s">
        <v>49</v>
      </c>
      <c r="F48" s="10"/>
      <c r="G48" s="10"/>
      <c r="H48" s="10"/>
      <c r="I48" s="9"/>
      <c r="J48" s="9"/>
      <c r="K48" s="9"/>
      <c r="L48" s="9"/>
      <c r="M48" s="9"/>
      <c r="N48" s="388">
        <f>連結BS!N46</f>
        <v>0</v>
      </c>
      <c r="O48" s="493"/>
      <c r="P48" s="304">
        <f t="shared" si="3"/>
        <v>0</v>
      </c>
      <c r="Q48" s="282">
        <f t="shared" si="3"/>
        <v>0</v>
      </c>
      <c r="R48" s="282">
        <f t="shared" si="3"/>
        <v>0</v>
      </c>
      <c r="S48" s="283">
        <f t="shared" si="3"/>
        <v>0</v>
      </c>
      <c r="T48" s="213"/>
      <c r="U48" s="14"/>
      <c r="V48" s="14"/>
      <c r="W48" s="14"/>
      <c r="X48" s="14"/>
      <c r="Y48" s="14"/>
      <c r="Z48" s="14"/>
      <c r="AA48" s="14"/>
      <c r="AB48" s="14"/>
      <c r="AC48" s="14"/>
      <c r="AD48" s="214"/>
      <c r="AE48" s="388"/>
      <c r="AF48" s="389"/>
      <c r="AG48" s="281"/>
      <c r="AH48" s="282"/>
      <c r="AI48" s="282"/>
      <c r="AJ48" s="283"/>
    </row>
    <row r="49" spans="2:36" s="7" customFormat="1" ht="14.85" customHeight="1">
      <c r="B49" s="15"/>
      <c r="C49" s="10"/>
      <c r="D49" s="10"/>
      <c r="E49" s="10" t="s">
        <v>50</v>
      </c>
      <c r="F49" s="10"/>
      <c r="G49" s="10"/>
      <c r="H49" s="10"/>
      <c r="I49" s="9"/>
      <c r="J49" s="9"/>
      <c r="K49" s="9"/>
      <c r="L49" s="9"/>
      <c r="M49" s="9"/>
      <c r="N49" s="388">
        <f>連結BS!N47</f>
        <v>40003355</v>
      </c>
      <c r="O49" s="493"/>
      <c r="P49" s="304">
        <f t="shared" si="3"/>
        <v>0</v>
      </c>
      <c r="Q49" s="282">
        <f t="shared" si="3"/>
        <v>0</v>
      </c>
      <c r="R49" s="282">
        <f t="shared" si="3"/>
        <v>0</v>
      </c>
      <c r="S49" s="283">
        <f t="shared" si="3"/>
        <v>0</v>
      </c>
      <c r="T49" s="213"/>
      <c r="U49" s="14"/>
      <c r="V49" s="14"/>
      <c r="W49" s="14"/>
      <c r="X49" s="14"/>
      <c r="Y49" s="14"/>
      <c r="Z49" s="14"/>
      <c r="AA49" s="14"/>
      <c r="AB49" s="14"/>
      <c r="AC49" s="14"/>
      <c r="AD49" s="214"/>
      <c r="AE49" s="290"/>
      <c r="AF49" s="291"/>
      <c r="AG49" s="281"/>
      <c r="AH49" s="282"/>
      <c r="AI49" s="282"/>
      <c r="AJ49" s="283"/>
    </row>
    <row r="50" spans="2:36" s="7" customFormat="1" ht="14.85" customHeight="1">
      <c r="B50" s="15"/>
      <c r="C50" s="10"/>
      <c r="D50" s="10"/>
      <c r="E50" s="10"/>
      <c r="F50" s="16" t="s">
        <v>51</v>
      </c>
      <c r="G50" s="10"/>
      <c r="H50" s="10"/>
      <c r="I50" s="9"/>
      <c r="J50" s="9"/>
      <c r="K50" s="9"/>
      <c r="L50" s="9"/>
      <c r="M50" s="9"/>
      <c r="N50" s="388">
        <f>連結BS!N48</f>
        <v>0</v>
      </c>
      <c r="O50" s="493"/>
      <c r="P50" s="304">
        <f t="shared" si="3"/>
        <v>0</v>
      </c>
      <c r="Q50" s="282">
        <f t="shared" si="3"/>
        <v>0</v>
      </c>
      <c r="R50" s="282">
        <f t="shared" si="3"/>
        <v>0</v>
      </c>
      <c r="S50" s="283">
        <f t="shared" si="3"/>
        <v>0</v>
      </c>
      <c r="T50" s="213"/>
      <c r="U50" s="14"/>
      <c r="V50" s="14"/>
      <c r="W50" s="14"/>
      <c r="X50" s="14"/>
      <c r="Y50" s="14"/>
      <c r="Z50" s="14"/>
      <c r="AA50" s="14"/>
      <c r="AB50" s="14"/>
      <c r="AC50" s="14"/>
      <c r="AD50" s="214"/>
      <c r="AE50" s="388"/>
      <c r="AF50" s="389"/>
      <c r="AG50" s="281"/>
      <c r="AH50" s="282"/>
      <c r="AI50" s="282"/>
      <c r="AJ50" s="283"/>
    </row>
    <row r="51" spans="2:36" s="7" customFormat="1" ht="14.85" customHeight="1">
      <c r="B51" s="15"/>
      <c r="C51" s="9"/>
      <c r="D51" s="10"/>
      <c r="E51" s="10"/>
      <c r="F51" s="10" t="s">
        <v>39</v>
      </c>
      <c r="G51" s="10"/>
      <c r="H51" s="10"/>
      <c r="I51" s="9"/>
      <c r="J51" s="9"/>
      <c r="K51" s="9"/>
      <c r="L51" s="9"/>
      <c r="M51" s="9"/>
      <c r="N51" s="388">
        <f>連結BS!N49</f>
        <v>40003355</v>
      </c>
      <c r="O51" s="493"/>
      <c r="P51" s="304">
        <f t="shared" si="3"/>
        <v>0</v>
      </c>
      <c r="Q51" s="282">
        <f t="shared" si="3"/>
        <v>0</v>
      </c>
      <c r="R51" s="282">
        <f t="shared" si="3"/>
        <v>0</v>
      </c>
      <c r="S51" s="283">
        <f t="shared" si="3"/>
        <v>0</v>
      </c>
      <c r="T51" s="213"/>
      <c r="U51" s="14"/>
      <c r="V51" s="14"/>
      <c r="W51" s="14"/>
      <c r="X51" s="14"/>
      <c r="Y51" s="14"/>
      <c r="Z51" s="14"/>
      <c r="AA51" s="14"/>
      <c r="AB51" s="14"/>
      <c r="AC51" s="14"/>
      <c r="AD51" s="214"/>
      <c r="AE51" s="388"/>
      <c r="AF51" s="389"/>
      <c r="AG51" s="281"/>
      <c r="AH51" s="282"/>
      <c r="AI51" s="282"/>
      <c r="AJ51" s="283"/>
    </row>
    <row r="52" spans="2:36" s="7" customFormat="1" ht="14.85" customHeight="1">
      <c r="B52" s="15"/>
      <c r="C52" s="9"/>
      <c r="D52" s="10"/>
      <c r="E52" s="10" t="s">
        <v>17</v>
      </c>
      <c r="F52" s="10"/>
      <c r="G52" s="10"/>
      <c r="H52" s="10"/>
      <c r="I52" s="9"/>
      <c r="J52" s="9"/>
      <c r="K52" s="9"/>
      <c r="L52" s="9"/>
      <c r="M52" s="9"/>
      <c r="N52" s="388">
        <f>連結BS!N50</f>
        <v>0</v>
      </c>
      <c r="O52" s="493"/>
      <c r="P52" s="304">
        <f t="shared" si="3"/>
        <v>0</v>
      </c>
      <c r="Q52" s="282">
        <f t="shared" si="3"/>
        <v>0</v>
      </c>
      <c r="R52" s="282">
        <f t="shared" si="3"/>
        <v>0</v>
      </c>
      <c r="S52" s="283">
        <f t="shared" si="3"/>
        <v>0</v>
      </c>
      <c r="T52" s="213"/>
      <c r="U52" s="14"/>
      <c r="V52" s="14"/>
      <c r="W52" s="14"/>
      <c r="X52" s="14"/>
      <c r="Y52" s="14"/>
      <c r="Z52" s="14"/>
      <c r="AA52" s="14"/>
      <c r="AB52" s="14"/>
      <c r="AC52" s="14"/>
      <c r="AD52" s="214"/>
      <c r="AE52" s="388"/>
      <c r="AF52" s="389"/>
      <c r="AG52" s="281"/>
      <c r="AH52" s="282"/>
      <c r="AI52" s="282"/>
      <c r="AJ52" s="283"/>
    </row>
    <row r="53" spans="2:36" s="7" customFormat="1" ht="14.85" customHeight="1">
      <c r="B53" s="15"/>
      <c r="C53" s="9"/>
      <c r="D53" s="10"/>
      <c r="E53" s="16" t="s">
        <v>52</v>
      </c>
      <c r="F53" s="10"/>
      <c r="G53" s="10"/>
      <c r="H53" s="10"/>
      <c r="I53" s="9"/>
      <c r="J53" s="9"/>
      <c r="K53" s="9"/>
      <c r="L53" s="9"/>
      <c r="M53" s="9"/>
      <c r="N53" s="388">
        <f>連結BS!N51</f>
        <v>0</v>
      </c>
      <c r="O53" s="493"/>
      <c r="P53" s="304">
        <f t="shared" si="3"/>
        <v>0</v>
      </c>
      <c r="Q53" s="282">
        <f t="shared" si="3"/>
        <v>0</v>
      </c>
      <c r="R53" s="282">
        <f t="shared" si="3"/>
        <v>0</v>
      </c>
      <c r="S53" s="283">
        <f t="shared" si="3"/>
        <v>0</v>
      </c>
      <c r="T53" s="213"/>
      <c r="U53" s="14"/>
      <c r="V53" s="14"/>
      <c r="W53" s="14"/>
      <c r="X53" s="14"/>
      <c r="Y53" s="14"/>
      <c r="Z53" s="14"/>
      <c r="AA53" s="14"/>
      <c r="AB53" s="14"/>
      <c r="AC53" s="14"/>
      <c r="AD53" s="214"/>
      <c r="AE53" s="388"/>
      <c r="AF53" s="389"/>
      <c r="AG53" s="281"/>
      <c r="AH53" s="282"/>
      <c r="AI53" s="282"/>
      <c r="AJ53" s="283"/>
    </row>
    <row r="54" spans="2:36" s="7" customFormat="1" ht="14.85" customHeight="1">
      <c r="B54" s="15"/>
      <c r="C54" s="9" t="s">
        <v>53</v>
      </c>
      <c r="D54" s="10"/>
      <c r="E54" s="11"/>
      <c r="F54" s="11"/>
      <c r="G54" s="11"/>
      <c r="H54" s="9"/>
      <c r="I54" s="9"/>
      <c r="J54" s="9"/>
      <c r="K54" s="9"/>
      <c r="L54" s="9"/>
      <c r="M54" s="9"/>
      <c r="N54" s="388">
        <f>連結BS!N52</f>
        <v>631212.57649999997</v>
      </c>
      <c r="O54" s="493"/>
      <c r="P54" s="304">
        <f t="shared" si="3"/>
        <v>0</v>
      </c>
      <c r="Q54" s="282">
        <f t="shared" si="3"/>
        <v>0</v>
      </c>
      <c r="R54" s="282">
        <f t="shared" si="3"/>
        <v>0</v>
      </c>
      <c r="S54" s="283">
        <f t="shared" si="3"/>
        <v>0</v>
      </c>
      <c r="T54" s="213"/>
      <c r="U54" s="14"/>
      <c r="V54" s="14"/>
      <c r="W54" s="14"/>
      <c r="X54" s="14"/>
      <c r="Y54" s="14"/>
      <c r="Z54" s="14"/>
      <c r="AA54" s="14"/>
      <c r="AB54" s="14"/>
      <c r="AC54" s="14"/>
      <c r="AD54" s="214"/>
      <c r="AE54" s="388"/>
      <c r="AF54" s="389"/>
      <c r="AG54" s="281"/>
      <c r="AH54" s="282"/>
      <c r="AI54" s="282"/>
      <c r="AJ54" s="283"/>
    </row>
    <row r="55" spans="2:36" s="7" customFormat="1" ht="14.85" customHeight="1">
      <c r="B55" s="15"/>
      <c r="C55" s="9"/>
      <c r="D55" s="10" t="s">
        <v>54</v>
      </c>
      <c r="E55" s="11"/>
      <c r="F55" s="11"/>
      <c r="G55" s="11"/>
      <c r="H55" s="9"/>
      <c r="I55" s="9"/>
      <c r="J55" s="9"/>
      <c r="K55" s="9"/>
      <c r="L55" s="9"/>
      <c r="M55" s="9"/>
      <c r="N55" s="388">
        <f>連結BS!N53</f>
        <v>631212.57649999997</v>
      </c>
      <c r="O55" s="493"/>
      <c r="P55" s="304">
        <f t="shared" si="3"/>
        <v>0</v>
      </c>
      <c r="Q55" s="282">
        <f t="shared" si="3"/>
        <v>0</v>
      </c>
      <c r="R55" s="282">
        <f t="shared" si="3"/>
        <v>0</v>
      </c>
      <c r="S55" s="283">
        <f t="shared" si="3"/>
        <v>0</v>
      </c>
      <c r="T55" s="213"/>
      <c r="U55" s="14"/>
      <c r="V55" s="14"/>
      <c r="W55" s="14"/>
      <c r="X55" s="14"/>
      <c r="Y55" s="14"/>
      <c r="Z55" s="14"/>
      <c r="AA55" s="14"/>
      <c r="AB55" s="14"/>
      <c r="AC55" s="14"/>
      <c r="AD55" s="214"/>
      <c r="AE55" s="290"/>
      <c r="AF55" s="291"/>
      <c r="AG55" s="281"/>
      <c r="AH55" s="282"/>
      <c r="AI55" s="282"/>
      <c r="AJ55" s="283"/>
    </row>
    <row r="56" spans="2:36" s="7" customFormat="1" ht="14.85" customHeight="1">
      <c r="B56" s="15"/>
      <c r="C56" s="9"/>
      <c r="D56" s="16" t="s">
        <v>55</v>
      </c>
      <c r="E56" s="10"/>
      <c r="F56" s="26"/>
      <c r="G56" s="23"/>
      <c r="H56" s="23"/>
      <c r="I56" s="24"/>
      <c r="J56" s="9"/>
      <c r="K56" s="9"/>
      <c r="L56" s="9"/>
      <c r="M56" s="9"/>
      <c r="N56" s="388">
        <f>連結BS!N54</f>
        <v>0</v>
      </c>
      <c r="O56" s="493"/>
      <c r="P56" s="304">
        <f t="shared" si="3"/>
        <v>0</v>
      </c>
      <c r="Q56" s="282">
        <f t="shared" si="3"/>
        <v>0</v>
      </c>
      <c r="R56" s="282">
        <f t="shared" si="3"/>
        <v>0</v>
      </c>
      <c r="S56" s="283">
        <f t="shared" si="3"/>
        <v>0</v>
      </c>
      <c r="T56" s="213"/>
      <c r="U56" s="14"/>
      <c r="V56" s="14"/>
      <c r="W56" s="14"/>
      <c r="X56" s="14"/>
      <c r="Y56" s="14"/>
      <c r="Z56" s="14"/>
      <c r="AA56" s="14"/>
      <c r="AB56" s="14"/>
      <c r="AC56" s="14"/>
      <c r="AD56" s="214"/>
      <c r="AE56" s="388"/>
      <c r="AF56" s="389"/>
      <c r="AG56" s="281"/>
      <c r="AH56" s="282"/>
      <c r="AI56" s="282"/>
      <c r="AJ56" s="283"/>
    </row>
    <row r="57" spans="2:36" s="7" customFormat="1" ht="14.85" customHeight="1">
      <c r="B57" s="15"/>
      <c r="C57" s="9"/>
      <c r="D57" s="10" t="s">
        <v>56</v>
      </c>
      <c r="E57" s="10"/>
      <c r="F57" s="10"/>
      <c r="G57" s="10"/>
      <c r="H57" s="10"/>
      <c r="I57" s="9"/>
      <c r="J57" s="9"/>
      <c r="K57" s="9"/>
      <c r="L57" s="9"/>
      <c r="M57" s="9"/>
      <c r="N57" s="388">
        <f>連結BS!N55</f>
        <v>0</v>
      </c>
      <c r="O57" s="493"/>
      <c r="P57" s="304">
        <f t="shared" si="3"/>
        <v>0</v>
      </c>
      <c r="Q57" s="282">
        <f t="shared" si="3"/>
        <v>0</v>
      </c>
      <c r="R57" s="282">
        <f t="shared" si="3"/>
        <v>0</v>
      </c>
      <c r="S57" s="283">
        <f t="shared" si="3"/>
        <v>0</v>
      </c>
      <c r="T57" s="213"/>
      <c r="U57" s="14"/>
      <c r="V57" s="14"/>
      <c r="W57" s="14"/>
      <c r="X57" s="14"/>
      <c r="Y57" s="14"/>
      <c r="Z57" s="14"/>
      <c r="AA57" s="14"/>
      <c r="AB57" s="14"/>
      <c r="AC57" s="14"/>
      <c r="AD57" s="214"/>
      <c r="AE57" s="388"/>
      <c r="AF57" s="389"/>
      <c r="AG57" s="281"/>
      <c r="AH57" s="282"/>
      <c r="AI57" s="282"/>
      <c r="AJ57" s="283"/>
    </row>
    <row r="58" spans="2:36" s="7" customFormat="1" ht="14.85" customHeight="1">
      <c r="B58" s="15"/>
      <c r="C58" s="10"/>
      <c r="D58" s="10" t="s">
        <v>50</v>
      </c>
      <c r="E58" s="10"/>
      <c r="F58" s="26"/>
      <c r="G58" s="23"/>
      <c r="H58" s="23"/>
      <c r="I58" s="24"/>
      <c r="J58" s="24"/>
      <c r="K58" s="24"/>
      <c r="L58" s="24"/>
      <c r="M58" s="24"/>
      <c r="N58" s="388">
        <f>連結BS!N56</f>
        <v>0</v>
      </c>
      <c r="O58" s="493"/>
      <c r="P58" s="304">
        <f t="shared" si="3"/>
        <v>0</v>
      </c>
      <c r="Q58" s="282">
        <f t="shared" si="3"/>
        <v>0</v>
      </c>
      <c r="R58" s="282">
        <f t="shared" si="3"/>
        <v>0</v>
      </c>
      <c r="S58" s="283">
        <f t="shared" si="3"/>
        <v>0</v>
      </c>
      <c r="T58" s="213"/>
      <c r="U58" s="14"/>
      <c r="V58" s="14"/>
      <c r="W58" s="14"/>
      <c r="X58" s="14"/>
      <c r="Y58" s="14"/>
      <c r="Z58" s="14"/>
      <c r="AA58" s="14"/>
      <c r="AB58" s="14"/>
      <c r="AC58" s="14"/>
      <c r="AD58" s="214"/>
      <c r="AE58" s="388"/>
      <c r="AF58" s="389"/>
      <c r="AG58" s="281"/>
      <c r="AH58" s="282"/>
      <c r="AI58" s="282"/>
      <c r="AJ58" s="283"/>
    </row>
    <row r="59" spans="2:36" s="7" customFormat="1" ht="14.85" customHeight="1">
      <c r="B59" s="15"/>
      <c r="C59" s="10"/>
      <c r="D59" s="10"/>
      <c r="E59" s="10" t="s">
        <v>57</v>
      </c>
      <c r="F59" s="10"/>
      <c r="G59" s="10"/>
      <c r="H59" s="10"/>
      <c r="I59" s="9"/>
      <c r="J59" s="9"/>
      <c r="K59" s="9"/>
      <c r="L59" s="9"/>
      <c r="M59" s="9"/>
      <c r="N59" s="388">
        <f>連結BS!N57</f>
        <v>0</v>
      </c>
      <c r="O59" s="493"/>
      <c r="P59" s="304">
        <f t="shared" si="3"/>
        <v>0</v>
      </c>
      <c r="Q59" s="282">
        <f t="shared" si="3"/>
        <v>0</v>
      </c>
      <c r="R59" s="282">
        <f t="shared" si="3"/>
        <v>0</v>
      </c>
      <c r="S59" s="283">
        <f t="shared" si="3"/>
        <v>0</v>
      </c>
      <c r="T59" s="213"/>
      <c r="U59" s="14"/>
      <c r="V59" s="14"/>
      <c r="W59" s="14"/>
      <c r="X59" s="14"/>
      <c r="Y59" s="14"/>
      <c r="Z59" s="14"/>
      <c r="AA59" s="14"/>
      <c r="AB59" s="14"/>
      <c r="AC59" s="14"/>
      <c r="AD59" s="214"/>
      <c r="AE59" s="388"/>
      <c r="AF59" s="389"/>
      <c r="AG59" s="281"/>
      <c r="AH59" s="282"/>
      <c r="AI59" s="282"/>
      <c r="AJ59" s="283"/>
    </row>
    <row r="60" spans="2:36" s="7" customFormat="1" ht="14.85" customHeight="1">
      <c r="B60" s="15"/>
      <c r="C60" s="10"/>
      <c r="D60" s="10"/>
      <c r="E60" s="16" t="s">
        <v>51</v>
      </c>
      <c r="F60" s="10"/>
      <c r="G60" s="10"/>
      <c r="H60" s="10"/>
      <c r="I60" s="9"/>
      <c r="J60" s="9"/>
      <c r="K60" s="9"/>
      <c r="L60" s="9"/>
      <c r="M60" s="9"/>
      <c r="N60" s="388">
        <f>連結BS!N58</f>
        <v>0</v>
      </c>
      <c r="O60" s="493"/>
      <c r="P60" s="304">
        <f t="shared" si="3"/>
        <v>0</v>
      </c>
      <c r="Q60" s="282">
        <f t="shared" si="3"/>
        <v>0</v>
      </c>
      <c r="R60" s="282">
        <f t="shared" si="3"/>
        <v>0</v>
      </c>
      <c r="S60" s="283">
        <f t="shared" si="3"/>
        <v>0</v>
      </c>
      <c r="T60" s="213"/>
      <c r="U60" s="14"/>
      <c r="V60" s="14"/>
      <c r="W60" s="14"/>
      <c r="X60" s="14"/>
      <c r="Y60" s="14"/>
      <c r="Z60" s="14"/>
      <c r="AA60" s="14"/>
      <c r="AB60" s="14"/>
      <c r="AC60" s="14"/>
      <c r="AD60" s="214"/>
      <c r="AE60" s="388"/>
      <c r="AF60" s="389"/>
      <c r="AG60" s="281"/>
      <c r="AH60" s="282"/>
      <c r="AI60" s="282"/>
      <c r="AJ60" s="283"/>
    </row>
    <row r="61" spans="2:36" s="7" customFormat="1" ht="14.85" customHeight="1">
      <c r="B61" s="15"/>
      <c r="C61" s="10"/>
      <c r="D61" s="10" t="s">
        <v>58</v>
      </c>
      <c r="E61" s="10"/>
      <c r="F61" s="26"/>
      <c r="G61" s="23"/>
      <c r="H61" s="23"/>
      <c r="I61" s="24"/>
      <c r="J61" s="24"/>
      <c r="K61" s="24"/>
      <c r="L61" s="24"/>
      <c r="M61" s="24"/>
      <c r="N61" s="388">
        <f>連結BS!N59</f>
        <v>0</v>
      </c>
      <c r="O61" s="493"/>
      <c r="P61" s="304">
        <f t="shared" si="3"/>
        <v>0</v>
      </c>
      <c r="Q61" s="282">
        <f t="shared" si="3"/>
        <v>0</v>
      </c>
      <c r="R61" s="282">
        <f t="shared" si="3"/>
        <v>0</v>
      </c>
      <c r="S61" s="283">
        <f t="shared" si="3"/>
        <v>0</v>
      </c>
      <c r="T61" s="213"/>
      <c r="U61" s="14"/>
      <c r="V61" s="14"/>
      <c r="W61" s="14"/>
      <c r="X61" s="14"/>
      <c r="Y61" s="14"/>
      <c r="Z61" s="14"/>
      <c r="AA61" s="14"/>
      <c r="AB61" s="14"/>
      <c r="AC61" s="14"/>
      <c r="AD61" s="214"/>
      <c r="AE61" s="388"/>
      <c r="AF61" s="389"/>
      <c r="AG61" s="281"/>
      <c r="AH61" s="282"/>
      <c r="AI61" s="282"/>
      <c r="AJ61" s="283"/>
    </row>
    <row r="62" spans="2:36" s="7" customFormat="1" ht="14.85" customHeight="1">
      <c r="B62" s="15"/>
      <c r="C62" s="10"/>
      <c r="D62" s="10" t="s">
        <v>39</v>
      </c>
      <c r="E62" s="10"/>
      <c r="F62" s="10"/>
      <c r="G62" s="10"/>
      <c r="H62" s="10"/>
      <c r="I62" s="9"/>
      <c r="J62" s="9"/>
      <c r="K62" s="9"/>
      <c r="L62" s="9"/>
      <c r="M62" s="9"/>
      <c r="N62" s="388">
        <f>連結BS!N60</f>
        <v>0</v>
      </c>
      <c r="O62" s="493"/>
      <c r="P62" s="304">
        <f t="shared" si="3"/>
        <v>0</v>
      </c>
      <c r="Q62" s="282">
        <f t="shared" si="3"/>
        <v>0</v>
      </c>
      <c r="R62" s="282">
        <f t="shared" si="3"/>
        <v>0</v>
      </c>
      <c r="S62" s="283">
        <f t="shared" si="3"/>
        <v>0</v>
      </c>
      <c r="T62" s="411"/>
      <c r="U62" s="412"/>
      <c r="V62" s="412"/>
      <c r="W62" s="412"/>
      <c r="X62" s="412"/>
      <c r="Y62" s="412"/>
      <c r="Z62" s="412"/>
      <c r="AA62" s="412"/>
      <c r="AB62" s="412"/>
      <c r="AC62" s="412"/>
      <c r="AD62" s="413"/>
      <c r="AE62" s="414"/>
      <c r="AF62" s="415"/>
      <c r="AG62" s="281"/>
      <c r="AH62" s="282"/>
      <c r="AI62" s="282"/>
      <c r="AJ62" s="283"/>
    </row>
    <row r="63" spans="2:36" s="7" customFormat="1" ht="16.5" customHeight="1" thickBot="1">
      <c r="B63" s="15"/>
      <c r="C63" s="10"/>
      <c r="D63" s="16" t="s">
        <v>52</v>
      </c>
      <c r="E63" s="10"/>
      <c r="F63" s="10"/>
      <c r="G63" s="10"/>
      <c r="H63" s="10"/>
      <c r="I63" s="9"/>
      <c r="J63" s="9"/>
      <c r="K63" s="9"/>
      <c r="L63" s="9"/>
      <c r="M63" s="9"/>
      <c r="N63" s="398">
        <f>連結BS!N61</f>
        <v>0</v>
      </c>
      <c r="O63" s="399"/>
      <c r="P63" s="304">
        <f>$N63*P$7</f>
        <v>0</v>
      </c>
      <c r="Q63" s="296">
        <f t="shared" ref="Q63:S64" si="5">$N63*Q$7</f>
        <v>0</v>
      </c>
      <c r="R63" s="296">
        <f t="shared" si="5"/>
        <v>0</v>
      </c>
      <c r="S63" s="297">
        <f t="shared" si="5"/>
        <v>0</v>
      </c>
      <c r="T63" s="400" t="s">
        <v>59</v>
      </c>
      <c r="U63" s="401"/>
      <c r="V63" s="401"/>
      <c r="W63" s="401"/>
      <c r="X63" s="401"/>
      <c r="Y63" s="401"/>
      <c r="Z63" s="401"/>
      <c r="AA63" s="401"/>
      <c r="AB63" s="401"/>
      <c r="AC63" s="401"/>
      <c r="AD63" s="402"/>
      <c r="AE63" s="398">
        <f>連結BS!AA61</f>
        <v>17635152.952500001</v>
      </c>
      <c r="AF63" s="399"/>
      <c r="AG63" s="292">
        <f>$AE63*AG$7</f>
        <v>0</v>
      </c>
      <c r="AH63" s="293">
        <f t="shared" ref="AH63:AJ64" si="6">$AE63*AH$7</f>
        <v>0</v>
      </c>
      <c r="AI63" s="293">
        <f t="shared" si="6"/>
        <v>0</v>
      </c>
      <c r="AJ63" s="294">
        <f t="shared" si="6"/>
        <v>0</v>
      </c>
    </row>
    <row r="64" spans="2:36" s="7" customFormat="1" ht="14.85" customHeight="1" thickBot="1">
      <c r="B64" s="403" t="s">
        <v>60</v>
      </c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5"/>
      <c r="N64" s="406">
        <f>連結BS!N62</f>
        <v>55629072.576499999</v>
      </c>
      <c r="O64" s="407"/>
      <c r="P64" s="305">
        <f>$N64*P$7</f>
        <v>0</v>
      </c>
      <c r="Q64" s="296">
        <f t="shared" si="5"/>
        <v>0</v>
      </c>
      <c r="R64" s="296">
        <f t="shared" si="5"/>
        <v>0</v>
      </c>
      <c r="S64" s="297">
        <f t="shared" si="5"/>
        <v>0</v>
      </c>
      <c r="T64" s="408" t="s">
        <v>61</v>
      </c>
      <c r="U64" s="409"/>
      <c r="V64" s="409"/>
      <c r="W64" s="409"/>
      <c r="X64" s="409"/>
      <c r="Y64" s="409"/>
      <c r="Z64" s="409"/>
      <c r="AA64" s="409"/>
      <c r="AB64" s="409"/>
      <c r="AC64" s="409"/>
      <c r="AD64" s="410"/>
      <c r="AE64" s="406">
        <f>連結BS!AA62</f>
        <v>55629072.576499999</v>
      </c>
      <c r="AF64" s="407"/>
      <c r="AG64" s="292">
        <f>$AE64*AG$7</f>
        <v>0</v>
      </c>
      <c r="AH64" s="293">
        <f t="shared" si="6"/>
        <v>0</v>
      </c>
      <c r="AI64" s="293">
        <f t="shared" si="6"/>
        <v>0</v>
      </c>
      <c r="AJ64" s="294">
        <f t="shared" si="6"/>
        <v>0</v>
      </c>
    </row>
    <row r="65" spans="1:32" s="7" customFormat="1" ht="9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AE65" s="215"/>
      <c r="AF65" s="215"/>
    </row>
    <row r="66" spans="1:32" s="7" customFormat="1" ht="14.8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AE66" s="28"/>
      <c r="AF66" s="28"/>
    </row>
    <row r="67" spans="1:32" s="7" customFormat="1" ht="5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E67" s="6"/>
      <c r="AF67" s="6"/>
    </row>
    <row r="68" spans="1:32" s="7" customFormat="1" ht="14.8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E68" s="1"/>
      <c r="AF68" s="1"/>
    </row>
    <row r="69" spans="1:32" s="7" customFormat="1" ht="14.85" customHeight="1">
      <c r="AE69" s="1"/>
      <c r="AF69" s="1"/>
    </row>
    <row r="70" spans="1:32" s="7" customFormat="1" ht="14.85" customHeight="1"/>
    <row r="71" spans="1:32" s="7" customFormat="1" ht="14.85" customHeight="1"/>
    <row r="72" spans="1:32" s="7" customFormat="1" ht="14.85" customHeight="1"/>
    <row r="73" spans="1:32" s="7" customFormat="1" ht="14.85" customHeight="1"/>
    <row r="74" spans="1:32" s="7" customFormat="1" ht="14.85" customHeight="1"/>
    <row r="75" spans="1:32" s="7" customFormat="1" ht="14.85" customHeight="1"/>
    <row r="76" spans="1:32" s="7" customFormat="1" ht="14.85" customHeight="1"/>
    <row r="77" spans="1:32" s="7" customFormat="1" ht="14.85" customHeight="1"/>
    <row r="78" spans="1:32" s="7" customFormat="1" ht="14.85" customHeight="1"/>
    <row r="79" spans="1:32" s="7" customFormat="1" ht="14.85" customHeight="1">
      <c r="A79" s="28"/>
    </row>
    <row r="80" spans="1:32" s="7" customFormat="1" ht="14.85" customHeight="1">
      <c r="A80" s="6"/>
    </row>
    <row r="81" spans="1:32" s="7" customFormat="1" ht="14.85" customHeight="1">
      <c r="A81" s="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2" s="7" customFormat="1" ht="14.85" customHeight="1">
      <c r="A82" s="1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2" s="7" customFormat="1" ht="14.85" customHeight="1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2" s="7" customFormat="1" ht="14.85" customHeight="1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2" s="28" customFormat="1" ht="14.8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6" customFormat="1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4.85" hidden="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4.85" hidden="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7" customFormat="1" ht="14.85" hidden="1" customHeight="1"/>
    <row r="90" spans="1:32" s="7" customFormat="1" ht="14.85" hidden="1" customHeight="1"/>
    <row r="91" spans="1:32" s="7" customFormat="1" ht="14.85" hidden="1" customHeight="1"/>
    <row r="92" spans="1:32" s="7" customFormat="1" ht="14.85" hidden="1" customHeight="1"/>
    <row r="93" spans="1:32" s="7" customFormat="1" ht="14.85" hidden="1" customHeight="1"/>
    <row r="94" spans="1:32" s="7" customFormat="1" ht="14.85" hidden="1" customHeight="1"/>
    <row r="95" spans="1:32" s="7" customFormat="1" ht="14.85" hidden="1" customHeight="1"/>
    <row r="96" spans="1:32" s="7" customFormat="1" ht="14.85" hidden="1" customHeight="1"/>
    <row r="97" spans="2:32" s="7" customFormat="1" ht="14.85" hidden="1" customHeight="1"/>
    <row r="98" spans="2:32" s="7" customFormat="1" ht="14.85" hidden="1" customHeight="1"/>
    <row r="99" spans="2:32" s="7" customFormat="1" ht="14.85" hidden="1" customHeight="1"/>
    <row r="100" spans="2:32" s="7" customFormat="1" ht="14.85" hidden="1" customHeight="1"/>
    <row r="101" spans="2:32" s="7" customFormat="1" ht="14.85" hidden="1" customHeight="1"/>
    <row r="102" spans="2:32" s="7" customFormat="1" ht="14.85" hidden="1" customHeight="1"/>
    <row r="103" spans="2:32" s="7" customFormat="1" ht="14.85" hidden="1" customHeight="1"/>
    <row r="104" spans="2:32" s="7" customFormat="1" ht="14.85" hidden="1" customHeight="1"/>
    <row r="105" spans="2:32" s="7" customFormat="1" ht="14.85" hidden="1" customHeight="1"/>
    <row r="106" spans="2:32" s="7" customFormat="1" ht="14.85" hidden="1" customHeight="1"/>
    <row r="107" spans="2:32" s="7" customFormat="1" ht="14.85" hidden="1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2:32" s="7" customFormat="1" ht="14.85" hidden="1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AE108" s="28"/>
      <c r="AF108" s="28"/>
    </row>
    <row r="109" spans="2:32" s="7" customFormat="1" ht="14.85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AE109" s="6"/>
      <c r="AF109" s="6"/>
    </row>
    <row r="110" spans="2:32" s="7" customFormat="1" ht="14.85" hidden="1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AE110" s="1"/>
      <c r="AF110" s="1"/>
    </row>
    <row r="111" spans="2:32" s="7" customFormat="1" ht="14.85" hidden="1" customHeight="1">
      <c r="AE111" s="1"/>
      <c r="AF111" s="1"/>
    </row>
    <row r="112" spans="2:32" s="7" customFormat="1" ht="14.85" hidden="1" customHeight="1"/>
    <row r="113" spans="1:32" s="7" customFormat="1" ht="14.85" hidden="1" customHeight="1"/>
    <row r="114" spans="1:32" s="7" customFormat="1" ht="14.85" hidden="1" customHeight="1"/>
    <row r="115" spans="1:32" s="7" customFormat="1" ht="14.85" hidden="1" customHeight="1"/>
    <row r="116" spans="1:32" s="7" customFormat="1" ht="14.85" hidden="1" customHeight="1"/>
    <row r="117" spans="1:32" s="7" customFormat="1" ht="14.85" hidden="1" customHeight="1"/>
    <row r="118" spans="1:32" s="7" customFormat="1" ht="14.85" hidden="1" customHeight="1"/>
    <row r="119" spans="1:32" s="7" customFormat="1" ht="14.85" hidden="1" customHeight="1"/>
    <row r="120" spans="1:32" s="7" customFormat="1" ht="14.85" hidden="1" customHeight="1"/>
    <row r="121" spans="1:32" s="7" customFormat="1" ht="14.85" hidden="1" customHeight="1">
      <c r="A121" s="28"/>
    </row>
    <row r="122" spans="1:32" s="7" customFormat="1" ht="14.85" hidden="1" customHeight="1">
      <c r="A122" s="6"/>
    </row>
    <row r="123" spans="1:32" s="7" customFormat="1" ht="14.85" hidden="1" customHeight="1">
      <c r="A123" s="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2" s="7" customFormat="1" ht="14.85" hidden="1" customHeight="1">
      <c r="A124" s="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2" s="7" customFormat="1" ht="14.85" hidden="1" customHeight="1"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2" s="7" customFormat="1" ht="14.85" hidden="1" customHeight="1"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2" s="28" customFormat="1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6" customFormat="1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4.85" hidden="1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4.85" hidden="1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7" customFormat="1" ht="14.85" hidden="1" customHeight="1"/>
    <row r="132" spans="1:32" s="7" customFormat="1" ht="14.85" hidden="1" customHeight="1"/>
    <row r="133" spans="1:32" s="7" customFormat="1" ht="14.85" hidden="1" customHeight="1"/>
    <row r="134" spans="1:32" s="7" customFormat="1" ht="14.85" hidden="1" customHeight="1"/>
    <row r="135" spans="1:32" s="7" customFormat="1" ht="14.85" hidden="1" customHeight="1"/>
    <row r="136" spans="1:32" s="7" customFormat="1" ht="14.85" hidden="1" customHeight="1"/>
    <row r="137" spans="1:32" s="7" customFormat="1" ht="14.85" hidden="1" customHeight="1"/>
    <row r="138" spans="1:32" s="7" customFormat="1" ht="14.85" hidden="1" customHeight="1"/>
    <row r="139" spans="1:32" s="7" customFormat="1" ht="14.85" hidden="1" customHeight="1"/>
    <row r="140" spans="1:32" s="7" customFormat="1" ht="14.85" hidden="1" customHeight="1"/>
    <row r="141" spans="1:32" s="7" customFormat="1" ht="14.85" hidden="1" customHeight="1"/>
    <row r="142" spans="1:32" s="7" customFormat="1" ht="14.85" hidden="1" customHeight="1"/>
    <row r="143" spans="1:32" s="7" customFormat="1" ht="14.85" hidden="1" customHeight="1"/>
    <row r="144" spans="1:32" s="7" customFormat="1" ht="14.85" hidden="1" customHeight="1"/>
    <row r="145" s="7" customFormat="1" ht="14.85" hidden="1" customHeight="1"/>
    <row r="146" s="7" customFormat="1" ht="14.85" hidden="1" customHeight="1"/>
    <row r="147" s="7" customFormat="1" ht="14.85" hidden="1" customHeight="1"/>
    <row r="148" s="7" customFormat="1" ht="14.85" hidden="1" customHeight="1"/>
    <row r="149" s="7" customFormat="1" ht="14.85" hidden="1" customHeight="1"/>
    <row r="150" s="7" customFormat="1" ht="14.85" hidden="1" customHeight="1"/>
    <row r="151" s="7" customFormat="1" ht="14.85" hidden="1" customHeight="1"/>
    <row r="152" s="7" customFormat="1" ht="14.85" hidden="1" customHeight="1"/>
    <row r="153" s="7" customFormat="1" ht="14.85" hidden="1" customHeight="1"/>
    <row r="154" s="7" customFormat="1" ht="14.85" hidden="1" customHeight="1"/>
    <row r="155" s="7" customFormat="1" ht="14.85" hidden="1" customHeight="1"/>
    <row r="156" s="7" customFormat="1" ht="14.85" hidden="1" customHeight="1"/>
    <row r="157" s="7" customFormat="1" ht="14.85" hidden="1" customHeight="1"/>
    <row r="158" s="7" customFormat="1" ht="14.85" hidden="1" customHeight="1"/>
    <row r="159" s="7" customFormat="1" ht="14.85" hidden="1" customHeight="1"/>
    <row r="160" s="7" customFormat="1" ht="14.85" hidden="1" customHeight="1"/>
    <row r="161" spans="1:32" s="7" customFormat="1" ht="14.85" hidden="1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32" s="7" customFormat="1" ht="14.85" hidden="1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AE162" s="29"/>
      <c r="AF162" s="29"/>
    </row>
    <row r="163" spans="1:32" s="7" customFormat="1" ht="14.85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AE163" s="6"/>
      <c r="AF163" s="6"/>
    </row>
    <row r="164" spans="1:32" s="7" customFormat="1" ht="14.85" hidden="1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AE164" s="1"/>
      <c r="AF164" s="1"/>
    </row>
    <row r="165" spans="1:32" s="7" customFormat="1" ht="14.85" hidden="1" customHeight="1">
      <c r="AE165" s="1"/>
      <c r="AF165" s="1"/>
    </row>
    <row r="166" spans="1:32" s="7" customFormat="1" ht="14.85" hidden="1" customHeight="1"/>
    <row r="167" spans="1:32" s="7" customFormat="1" ht="14.85" hidden="1" customHeight="1"/>
    <row r="168" spans="1:32" s="7" customFormat="1" ht="14.85" hidden="1" customHeight="1"/>
    <row r="169" spans="1:32" s="7" customFormat="1" ht="14.85" hidden="1" customHeight="1"/>
    <row r="170" spans="1:32" s="7" customFormat="1" ht="14.85" hidden="1" customHeight="1"/>
    <row r="171" spans="1:32" s="7" customFormat="1" ht="14.85" hidden="1" customHeight="1"/>
    <row r="172" spans="1:32" s="7" customFormat="1" ht="14.85" hidden="1" customHeight="1"/>
    <row r="173" spans="1:32" s="7" customFormat="1" ht="14.85" hidden="1" customHeight="1"/>
    <row r="174" spans="1:32" s="7" customFormat="1" ht="14.85" hidden="1" customHeight="1"/>
    <row r="175" spans="1:32" s="7" customFormat="1" ht="14.85" hidden="1" customHeight="1">
      <c r="A175" s="29"/>
    </row>
    <row r="176" spans="1:32" s="7" customFormat="1" ht="14.85" hidden="1" customHeight="1">
      <c r="A176" s="6"/>
    </row>
    <row r="177" spans="1:32" s="7" customFormat="1" ht="14.85" hidden="1" customHeight="1">
      <c r="A177" s="1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</row>
    <row r="178" spans="1:32" s="7" customFormat="1" ht="14.85" hidden="1" customHeight="1">
      <c r="A178" s="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2" s="7" customFormat="1" ht="14.85" hidden="1" customHeight="1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2" s="7" customFormat="1" ht="14.85" hidden="1" customHeight="1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2" s="29" customFormat="1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6" customFormat="1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4.85" hidden="1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4.85" hidden="1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s="7" customFormat="1" ht="14.85" hidden="1" customHeight="1"/>
    <row r="186" spans="1:32" s="7" customFormat="1" ht="14.85" hidden="1" customHeight="1"/>
    <row r="187" spans="1:32" s="7" customFormat="1" ht="14.85" hidden="1" customHeight="1"/>
    <row r="188" spans="1:32" s="7" customFormat="1" ht="14.85" hidden="1" customHeight="1"/>
    <row r="189" spans="1:32" s="7" customFormat="1" ht="14.85" hidden="1" customHeight="1"/>
    <row r="190" spans="1:32" s="7" customFormat="1" ht="14.85" hidden="1" customHeight="1"/>
    <row r="191" spans="1:32" s="7" customFormat="1" ht="14.85" hidden="1" customHeight="1"/>
    <row r="192" spans="1:32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32" s="7" customFormat="1" ht="14.85" hidden="1" customHeight="1"/>
    <row r="210" spans="2:32" s="7" customFormat="1" ht="14.85" hidden="1" customHeight="1"/>
    <row r="211" spans="2:32" s="7" customFormat="1" ht="14.85" hidden="1" customHeight="1"/>
    <row r="212" spans="2:32" s="7" customFormat="1" ht="14.85" hidden="1" customHeight="1"/>
    <row r="213" spans="2:32" s="7" customFormat="1" ht="14.85" hidden="1" customHeight="1"/>
    <row r="214" spans="2:32" s="7" customFormat="1" ht="14.85" hidden="1" customHeight="1"/>
    <row r="215" spans="2:32" s="7" customFormat="1" ht="14.85" hidden="1" customHeight="1"/>
    <row r="216" spans="2:32" s="7" customFormat="1" ht="14.85" hidden="1" customHeight="1"/>
    <row r="217" spans="2:32" s="7" customFormat="1" ht="14.85" hidden="1" customHeight="1"/>
    <row r="218" spans="2:32" s="7" customFormat="1" ht="14.85" hidden="1" customHeight="1"/>
    <row r="219" spans="2:32" s="7" customFormat="1" ht="14.85" hidden="1" customHeight="1"/>
    <row r="220" spans="2:32" s="7" customFormat="1" ht="14.85" hidden="1" customHeight="1"/>
    <row r="221" spans="2:32" s="7" customFormat="1" ht="14.85" hidden="1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2:32" s="7" customFormat="1" ht="14.85" hidden="1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AE222" s="30"/>
      <c r="AF222" s="30"/>
    </row>
    <row r="223" spans="2:32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E223" s="1"/>
      <c r="AF223" s="1"/>
    </row>
    <row r="224" spans="2:32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E224" s="3"/>
      <c r="AF224" s="3"/>
    </row>
    <row r="225" spans="1:32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E225" s="3"/>
      <c r="AF225" s="3"/>
    </row>
    <row r="226" spans="1:32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E226" s="3"/>
      <c r="AF226" s="3"/>
    </row>
    <row r="227" spans="1:32" s="7" customFormat="1" ht="14.85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E227" s="3"/>
      <c r="AF227" s="3"/>
    </row>
    <row r="228" spans="1:32" s="7" customFormat="1" ht="14.85" hidden="1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E228" s="3"/>
      <c r="AF228" s="3"/>
    </row>
    <row r="229" spans="1:32" s="7" customFormat="1" ht="14.85" hidden="1" customHeight="1">
      <c r="AE229" s="3"/>
      <c r="AF229" s="3"/>
    </row>
    <row r="230" spans="1:32" s="7" customFormat="1" ht="14.85" hidden="1" customHeight="1"/>
    <row r="231" spans="1:32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32" s="7" customFormat="1" ht="14.85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E232" s="3"/>
      <c r="AF232" s="3"/>
    </row>
    <row r="233" spans="1:32" s="7" customFormat="1" ht="14.85" hidden="1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E233" s="3"/>
      <c r="AF233" s="3"/>
    </row>
    <row r="234" spans="1:32" s="7" customFormat="1" ht="14.85" hidden="1" customHeight="1">
      <c r="AE234" s="3"/>
      <c r="AF234" s="3"/>
    </row>
    <row r="235" spans="1:32" s="7" customFormat="1" ht="14.85" hidden="1" customHeight="1">
      <c r="A235" s="30"/>
    </row>
    <row r="236" spans="1:32" s="7" customFormat="1" ht="14.85" hidden="1" customHeight="1">
      <c r="A236" s="1"/>
    </row>
    <row r="237" spans="1:32" s="7" customFormat="1" ht="14.85" hidden="1" customHeight="1">
      <c r="A237" s="3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1:32" s="7" customFormat="1" ht="14.85" hidden="1" customHeight="1">
      <c r="A238" s="3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2" s="7" customFormat="1" ht="14.85" hidden="1" customHeight="1">
      <c r="A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2" s="7" customFormat="1" ht="14.85" hidden="1" customHeight="1">
      <c r="A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2" s="30" customFormat="1" ht="14.85" hidden="1" customHeight="1">
      <c r="A241" s="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7"/>
      <c r="AF241" s="7"/>
    </row>
    <row r="242" spans="1:32" ht="14.85" hidden="1" customHeight="1">
      <c r="A242" s="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7"/>
      <c r="AF242" s="7"/>
    </row>
    <row r="243" spans="1:32" s="3" customFormat="1" ht="14.85" hidden="1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AE243" s="7"/>
      <c r="AF243" s="7"/>
    </row>
    <row r="244" spans="1:32" s="3" customFormat="1" ht="14.85" hidden="1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AE244" s="7"/>
      <c r="AF244" s="7"/>
    </row>
    <row r="245" spans="1:32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s="3" customFormat="1" ht="14.85" hidden="1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s="3" customFormat="1" ht="14.85" hidden="1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AE247" s="7"/>
      <c r="AF247" s="7"/>
    </row>
    <row r="248" spans="1:32" s="3" customFormat="1" ht="14.85" hidden="1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AE248" s="7"/>
      <c r="AF248" s="7"/>
    </row>
    <row r="249" spans="1:32" s="7" customFormat="1" ht="14.85" hidden="1" customHeight="1"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2" s="7" customFormat="1" ht="14.85" hidden="1" customHeight="1"/>
    <row r="251" spans="1:32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s="3" customFormat="1" ht="14.85" hidden="1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s="3" customFormat="1" ht="14.85" hidden="1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s="7" customFormat="1" ht="14.85" hidden="1" customHeight="1"/>
    <row r="255" spans="1:32" s="7" customFormat="1" ht="14.85" hidden="1" customHeight="1"/>
    <row r="256" spans="1:32" s="7" customFormat="1" ht="14.85" hidden="1" customHeight="1"/>
    <row r="257" spans="2:32" s="7" customFormat="1" ht="14.85" hidden="1" customHeight="1"/>
    <row r="258" spans="2:32" s="7" customFormat="1" ht="14.85" hidden="1" customHeight="1"/>
    <row r="259" spans="2:32" s="7" customFormat="1" ht="14.85" hidden="1" customHeight="1"/>
    <row r="260" spans="2:32" s="7" customFormat="1" ht="14.85" hidden="1" customHeight="1"/>
    <row r="261" spans="2:32" s="7" customFormat="1" ht="14.85" hidden="1" customHeight="1"/>
    <row r="262" spans="2:32" s="7" customFormat="1" ht="14.85" hidden="1" customHeight="1"/>
    <row r="263" spans="2:32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32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AE264" s="1"/>
      <c r="AF264" s="1"/>
    </row>
    <row r="265" spans="2:32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AE265" s="1"/>
      <c r="AF265" s="1"/>
    </row>
    <row r="266" spans="2:32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AE266" s="1"/>
      <c r="AF266" s="1"/>
    </row>
    <row r="267" spans="2:32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AE267" s="1"/>
      <c r="AF267" s="1"/>
    </row>
    <row r="268" spans="2:32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AE268" s="1"/>
      <c r="AF268" s="1"/>
    </row>
    <row r="269" spans="2:32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AE269" s="1"/>
      <c r="AF269" s="1"/>
    </row>
    <row r="270" spans="2:32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AE270" s="1"/>
      <c r="AF270" s="1"/>
    </row>
    <row r="271" spans="2:32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AE271" s="1"/>
      <c r="AF271" s="1"/>
    </row>
    <row r="272" spans="2:32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AE272" s="1"/>
      <c r="AF272" s="1"/>
    </row>
    <row r="273" spans="1:32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AE273" s="1"/>
      <c r="AF273" s="1"/>
    </row>
    <row r="274" spans="1:32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AE274" s="1"/>
      <c r="AF274" s="1"/>
    </row>
    <row r="275" spans="1:32" s="7" customFormat="1" ht="14.85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AE275" s="1"/>
      <c r="AF275" s="1"/>
    </row>
    <row r="276" spans="1:32" s="7" customFormat="1" ht="14.85" hidden="1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AE276" s="1"/>
      <c r="AF276" s="1"/>
    </row>
    <row r="277" spans="1:32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AE277" s="1"/>
      <c r="AF277" s="1"/>
    </row>
    <row r="278" spans="1:32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AE278" s="1"/>
      <c r="AF278" s="1"/>
    </row>
    <row r="279" spans="1:32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s="7" customFormat="1" ht="14.8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s="7" customFormat="1" ht="14.85" hidden="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85" hidden="1" customHeight="1"/>
    <row r="284" spans="1:32" ht="14.85" hidden="1" customHeight="1"/>
  </sheetData>
  <mergeCells count="123">
    <mergeCell ref="P5:S5"/>
    <mergeCell ref="N8:O8"/>
    <mergeCell ref="AE8:AF8"/>
    <mergeCell ref="N9:O9"/>
    <mergeCell ref="AE9:AF9"/>
    <mergeCell ref="N10:O10"/>
    <mergeCell ref="AE10:AF10"/>
    <mergeCell ref="B7:M7"/>
    <mergeCell ref="N7:O7"/>
    <mergeCell ref="T7:AD7"/>
    <mergeCell ref="AE7:AF7"/>
    <mergeCell ref="N14:O14"/>
    <mergeCell ref="AE14:AF14"/>
    <mergeCell ref="N15:O15"/>
    <mergeCell ref="AE15:AF15"/>
    <mergeCell ref="N16:O16"/>
    <mergeCell ref="AE16:AF16"/>
    <mergeCell ref="N11:O11"/>
    <mergeCell ref="AE11:AF11"/>
    <mergeCell ref="N12:O12"/>
    <mergeCell ref="AE12:AF12"/>
    <mergeCell ref="N13:O13"/>
    <mergeCell ref="AE13:AF13"/>
    <mergeCell ref="N20:O20"/>
    <mergeCell ref="AE20:AF20"/>
    <mergeCell ref="N21:O21"/>
    <mergeCell ref="AE21:AF21"/>
    <mergeCell ref="N22:O22"/>
    <mergeCell ref="AE22:AF22"/>
    <mergeCell ref="N17:O17"/>
    <mergeCell ref="AE17:AF17"/>
    <mergeCell ref="N18:O18"/>
    <mergeCell ref="AE18:AF18"/>
    <mergeCell ref="N19:O19"/>
    <mergeCell ref="AE19:AF19"/>
    <mergeCell ref="N26:O26"/>
    <mergeCell ref="AE26:AF26"/>
    <mergeCell ref="N27:O27"/>
    <mergeCell ref="AE27:AF27"/>
    <mergeCell ref="N28:O28"/>
    <mergeCell ref="AE28:AF28"/>
    <mergeCell ref="N23:O23"/>
    <mergeCell ref="AE23:AF23"/>
    <mergeCell ref="N24:O24"/>
    <mergeCell ref="T24:AD24"/>
    <mergeCell ref="AE24:AF24"/>
    <mergeCell ref="N25:O25"/>
    <mergeCell ref="AE25:AF25"/>
    <mergeCell ref="N32:O32"/>
    <mergeCell ref="AE32:AF32"/>
    <mergeCell ref="N33:O33"/>
    <mergeCell ref="AE33:AF33"/>
    <mergeCell ref="N34:O34"/>
    <mergeCell ref="AE34:AF34"/>
    <mergeCell ref="N29:O29"/>
    <mergeCell ref="AE29:AF29"/>
    <mergeCell ref="N30:O30"/>
    <mergeCell ref="AE30:AF30"/>
    <mergeCell ref="N31:O31"/>
    <mergeCell ref="AE31:AF31"/>
    <mergeCell ref="N38:O38"/>
    <mergeCell ref="AE38:AF38"/>
    <mergeCell ref="N39:O39"/>
    <mergeCell ref="AE39:AF39"/>
    <mergeCell ref="N40:O40"/>
    <mergeCell ref="AE40:AF40"/>
    <mergeCell ref="N35:O35"/>
    <mergeCell ref="AE35:AF35"/>
    <mergeCell ref="N36:O36"/>
    <mergeCell ref="AE36:AF36"/>
    <mergeCell ref="N37:O37"/>
    <mergeCell ref="AE37:AF37"/>
    <mergeCell ref="N44:O44"/>
    <mergeCell ref="AE44:AF44"/>
    <mergeCell ref="N45:O45"/>
    <mergeCell ref="N46:O46"/>
    <mergeCell ref="N47:O47"/>
    <mergeCell ref="N48:O48"/>
    <mergeCell ref="AE48:AF48"/>
    <mergeCell ref="N41:O41"/>
    <mergeCell ref="AE41:AF41"/>
    <mergeCell ref="N42:O42"/>
    <mergeCell ref="AE42:AF42"/>
    <mergeCell ref="N43:O43"/>
    <mergeCell ref="AE43:AF43"/>
    <mergeCell ref="N53:O53"/>
    <mergeCell ref="AE53:AF53"/>
    <mergeCell ref="N54:O54"/>
    <mergeCell ref="AE54:AF54"/>
    <mergeCell ref="N55:O55"/>
    <mergeCell ref="N56:O56"/>
    <mergeCell ref="AE56:AF56"/>
    <mergeCell ref="N49:O49"/>
    <mergeCell ref="N50:O50"/>
    <mergeCell ref="AE50:AF50"/>
    <mergeCell ref="N51:O51"/>
    <mergeCell ref="AE51:AF51"/>
    <mergeCell ref="N52:O52"/>
    <mergeCell ref="AE52:AF52"/>
    <mergeCell ref="AG5:AJ5"/>
    <mergeCell ref="B1:AJ1"/>
    <mergeCell ref="B2:S2"/>
    <mergeCell ref="B3:S3"/>
    <mergeCell ref="N63:O63"/>
    <mergeCell ref="T63:AD63"/>
    <mergeCell ref="AE63:AF63"/>
    <mergeCell ref="B64:M64"/>
    <mergeCell ref="N64:O64"/>
    <mergeCell ref="T64:AD64"/>
    <mergeCell ref="AE64:AF64"/>
    <mergeCell ref="N60:O60"/>
    <mergeCell ref="AE60:AF60"/>
    <mergeCell ref="N61:O61"/>
    <mergeCell ref="AE61:AF61"/>
    <mergeCell ref="N62:O62"/>
    <mergeCell ref="T62:AD62"/>
    <mergeCell ref="AE62:AF62"/>
    <mergeCell ref="N57:O57"/>
    <mergeCell ref="AE57:AF57"/>
    <mergeCell ref="N58:O58"/>
    <mergeCell ref="AE58:AF58"/>
    <mergeCell ref="N59:O59"/>
    <mergeCell ref="AE59:AF59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8" orientation="portrait" cellComments="asDisplayed" r:id="rId1"/>
  <headerFooter alignWithMargins="0"/>
  <colBreaks count="1" manualBreakCount="1">
    <brk id="19" max="64" man="1"/>
  </colBreaks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5" tint="0.39997558519241921"/>
  </sheetPr>
  <dimension ref="A1:W294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8" ht="23.25" customHeight="1">
      <c r="A2" s="419" t="s">
        <v>216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8" ht="14.1" customHeight="1">
      <c r="A3" s="420" t="str">
        <f>連結PL!A3</f>
        <v>自　平成28年04月01日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8" ht="14.1" customHeight="1">
      <c r="A4" s="420" t="str">
        <f>連結PL!A4</f>
        <v>至　平成29年03月31日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502" t="s">
        <v>191</v>
      </c>
      <c r="P4" s="502"/>
      <c r="Q4" s="502"/>
      <c r="R4" s="502"/>
    </row>
    <row r="5" spans="1:18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189</v>
      </c>
      <c r="N5" s="31"/>
      <c r="O5" s="245">
        <f>'連結BS 按分用'!P6</f>
        <v>0</v>
      </c>
      <c r="P5" s="245">
        <f>'連結BS 按分用'!Q6</f>
        <v>0</v>
      </c>
      <c r="Q5" s="245">
        <f>'連結BS 按分用'!R6</f>
        <v>0</v>
      </c>
      <c r="R5" s="245">
        <f>'連結BS 按分用'!S6</f>
        <v>0</v>
      </c>
    </row>
    <row r="6" spans="1:18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254">
        <f>'連結BS 按分用'!P7</f>
        <v>0</v>
      </c>
      <c r="P6" s="254">
        <f>'連結BS 按分用'!Q7</f>
        <v>0</v>
      </c>
      <c r="Q6" s="254">
        <f>'連結BS 按分用'!R7</f>
        <v>0</v>
      </c>
      <c r="R6" s="254">
        <f>'連結BS 按分用'!S7</f>
        <v>0</v>
      </c>
    </row>
    <row r="7" spans="1:18" ht="15.75" customHeight="1">
      <c r="A7" s="34"/>
      <c r="B7" s="35" t="s">
        <v>177</v>
      </c>
      <c r="C7" s="35"/>
      <c r="D7" s="29"/>
      <c r="E7" s="35"/>
      <c r="F7" s="35"/>
      <c r="G7" s="35"/>
      <c r="H7" s="35"/>
      <c r="I7" s="36"/>
      <c r="J7" s="36"/>
      <c r="K7" s="36"/>
      <c r="L7" s="416">
        <f>連結PL!L7</f>
        <v>121556432.9285</v>
      </c>
      <c r="M7" s="417"/>
      <c r="O7" s="275">
        <f>$L7*O$6</f>
        <v>0</v>
      </c>
      <c r="P7" s="275">
        <f t="shared" ref="P7:R22" si="0">$L7*P$6</f>
        <v>0</v>
      </c>
      <c r="Q7" s="275">
        <f t="shared" si="0"/>
        <v>0</v>
      </c>
      <c r="R7" s="275">
        <f t="shared" si="0"/>
        <v>0</v>
      </c>
    </row>
    <row r="8" spans="1:18" ht="15.75" customHeight="1">
      <c r="A8" s="34"/>
      <c r="B8" s="35"/>
      <c r="C8" s="35" t="s">
        <v>178</v>
      </c>
      <c r="D8" s="35"/>
      <c r="E8" s="35"/>
      <c r="F8" s="35"/>
      <c r="G8" s="35"/>
      <c r="H8" s="35"/>
      <c r="I8" s="36"/>
      <c r="J8" s="36"/>
      <c r="K8" s="36"/>
      <c r="L8" s="416">
        <f>連結PL!L8</f>
        <v>115088024.382</v>
      </c>
      <c r="M8" s="417"/>
      <c r="O8" s="265">
        <f t="shared" ref="O8:R41" si="1">$L8*O$6</f>
        <v>0</v>
      </c>
      <c r="P8" s="265">
        <f t="shared" si="0"/>
        <v>0</v>
      </c>
      <c r="Q8" s="265">
        <f t="shared" si="0"/>
        <v>0</v>
      </c>
      <c r="R8" s="265">
        <f t="shared" si="0"/>
        <v>0</v>
      </c>
    </row>
    <row r="9" spans="1:18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連結PL!L9</f>
        <v>44909677.555999994</v>
      </c>
      <c r="M9" s="417"/>
      <c r="O9" s="265">
        <f t="shared" si="1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連結PL!L10</f>
        <v>33909612.931999996</v>
      </c>
      <c r="M10" s="417"/>
      <c r="O10" s="265">
        <f t="shared" si="1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連結PL!L11</f>
        <v>1961919.6240000001</v>
      </c>
      <c r="M11" s="417"/>
      <c r="O11" s="265">
        <f t="shared" si="1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連結PL!L12</f>
        <v>0</v>
      </c>
      <c r="M12" s="417"/>
      <c r="O12" s="265">
        <f t="shared" si="1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連結PL!L13</f>
        <v>9038145</v>
      </c>
      <c r="M13" s="417"/>
      <c r="O13" s="265">
        <f t="shared" si="1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連結PL!L14</f>
        <v>70122826.826000005</v>
      </c>
      <c r="M14" s="417"/>
      <c r="O14" s="265">
        <f t="shared" si="1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連結PL!L15</f>
        <v>64491767.825999998</v>
      </c>
      <c r="M15" s="417"/>
      <c r="O15" s="265">
        <f t="shared" si="1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連結PL!L16</f>
        <v>0</v>
      </c>
      <c r="M16" s="417"/>
      <c r="O16" s="265">
        <f t="shared" si="1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連結PL!L17</f>
        <v>5624021</v>
      </c>
      <c r="M17" s="417"/>
      <c r="O17" s="265">
        <f t="shared" si="1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連結PL!L18</f>
        <v>7038</v>
      </c>
      <c r="M18" s="417"/>
      <c r="O18" s="265">
        <f t="shared" si="1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連結PL!L19</f>
        <v>55520</v>
      </c>
      <c r="M19" s="417"/>
      <c r="O19" s="265">
        <f t="shared" si="1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連結PL!L20</f>
        <v>0</v>
      </c>
      <c r="M20" s="417"/>
      <c r="O20" s="265">
        <f t="shared" si="1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連結PL!L21</f>
        <v>0</v>
      </c>
      <c r="M21" s="417"/>
      <c r="O21" s="265">
        <f t="shared" si="1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連結PL!L22</f>
        <v>55520</v>
      </c>
      <c r="M22" s="417"/>
      <c r="O22" s="265">
        <f t="shared" si="1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連結PL!L23</f>
        <v>6468408.5465000002</v>
      </c>
      <c r="M23" s="417"/>
      <c r="O23" s="265">
        <f t="shared" si="1"/>
        <v>0</v>
      </c>
      <c r="P23" s="265">
        <f t="shared" si="1"/>
        <v>0</v>
      </c>
      <c r="Q23" s="265">
        <f t="shared" si="1"/>
        <v>0</v>
      </c>
      <c r="R23" s="265">
        <f t="shared" si="1"/>
        <v>0</v>
      </c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連結PL!L24</f>
        <v>6460208.5465000002</v>
      </c>
      <c r="M24" s="417"/>
      <c r="O24" s="265">
        <f t="shared" si="1"/>
        <v>0</v>
      </c>
      <c r="P24" s="265">
        <f t="shared" si="1"/>
        <v>0</v>
      </c>
      <c r="Q24" s="265">
        <f t="shared" si="1"/>
        <v>0</v>
      </c>
      <c r="R24" s="265">
        <f t="shared" si="1"/>
        <v>0</v>
      </c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連結PL!L25</f>
        <v>0</v>
      </c>
      <c r="M25" s="417"/>
      <c r="O25" s="265">
        <f t="shared" si="1"/>
        <v>0</v>
      </c>
      <c r="P25" s="265">
        <f t="shared" si="1"/>
        <v>0</v>
      </c>
      <c r="Q25" s="265">
        <f t="shared" si="1"/>
        <v>0</v>
      </c>
      <c r="R25" s="265">
        <f t="shared" si="1"/>
        <v>0</v>
      </c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連結PL!L26</f>
        <v>0</v>
      </c>
      <c r="M26" s="417"/>
      <c r="O26" s="265">
        <f t="shared" si="1"/>
        <v>0</v>
      </c>
      <c r="P26" s="265">
        <f t="shared" si="1"/>
        <v>0</v>
      </c>
      <c r="Q26" s="265">
        <f t="shared" si="1"/>
        <v>0</v>
      </c>
      <c r="R26" s="265">
        <f t="shared" si="1"/>
        <v>0</v>
      </c>
    </row>
    <row r="27" spans="1:23" s="7" customFormat="1" ht="15.75" customHeight="1">
      <c r="A27" s="34"/>
      <c r="B27" s="35"/>
      <c r="C27" s="35"/>
      <c r="D27" s="207" t="s">
        <v>174</v>
      </c>
      <c r="E27" s="207"/>
      <c r="F27" s="207"/>
      <c r="G27" s="207"/>
      <c r="H27" s="207"/>
      <c r="I27" s="37"/>
      <c r="J27" s="37"/>
      <c r="K27" s="37"/>
      <c r="L27" s="416">
        <f>連結PL!L27</f>
        <v>8200</v>
      </c>
      <c r="M27" s="417"/>
      <c r="O27" s="265">
        <f t="shared" si="1"/>
        <v>0</v>
      </c>
      <c r="P27" s="265">
        <f t="shared" si="1"/>
        <v>0</v>
      </c>
      <c r="Q27" s="265">
        <f t="shared" si="1"/>
        <v>0</v>
      </c>
      <c r="R27" s="265">
        <f t="shared" si="1"/>
        <v>0</v>
      </c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連結PL!L28</f>
        <v>402847.89</v>
      </c>
      <c r="M28" s="417"/>
      <c r="O28" s="265">
        <f t="shared" si="1"/>
        <v>0</v>
      </c>
      <c r="P28" s="265">
        <f t="shared" si="1"/>
        <v>0</v>
      </c>
      <c r="Q28" s="265">
        <f t="shared" si="1"/>
        <v>0</v>
      </c>
      <c r="R28" s="265">
        <f t="shared" si="1"/>
        <v>0</v>
      </c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連結PL!L29</f>
        <v>402550</v>
      </c>
      <c r="M29" s="417"/>
      <c r="O29" s="265">
        <f t="shared" si="1"/>
        <v>0</v>
      </c>
      <c r="P29" s="265">
        <f t="shared" si="1"/>
        <v>0</v>
      </c>
      <c r="Q29" s="265">
        <f t="shared" si="1"/>
        <v>0</v>
      </c>
      <c r="R29" s="265">
        <f t="shared" si="1"/>
        <v>0</v>
      </c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f>連結PL!L30</f>
        <v>297.89</v>
      </c>
      <c r="M30" s="417"/>
      <c r="O30" s="265">
        <f t="shared" si="1"/>
        <v>0</v>
      </c>
      <c r="P30" s="265">
        <f t="shared" si="1"/>
        <v>0</v>
      </c>
      <c r="Q30" s="265">
        <f t="shared" si="1"/>
        <v>0</v>
      </c>
      <c r="R30" s="265">
        <f t="shared" si="1"/>
        <v>0</v>
      </c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連結PL!L31</f>
        <v>121153585.0385</v>
      </c>
      <c r="M31" s="427"/>
      <c r="O31" s="266">
        <f t="shared" si="1"/>
        <v>0</v>
      </c>
      <c r="P31" s="266">
        <f t="shared" si="1"/>
        <v>0</v>
      </c>
      <c r="Q31" s="266">
        <f t="shared" si="1"/>
        <v>0</v>
      </c>
      <c r="R31" s="266">
        <f t="shared" si="1"/>
        <v>0</v>
      </c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連結PL!L32</f>
        <v>0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1:18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連結PL!L33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1:18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連結PL!L34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1:18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連結PL!L35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1:18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連結PL!L36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1:18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連結PL!L37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1:18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連結PL!L38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1:18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連結PL!L39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1:18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f>連結PL!L40</f>
        <v>0</v>
      </c>
      <c r="M40" s="429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1:18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28">
        <f>連結PL!L41</f>
        <v>121153585.0385</v>
      </c>
      <c r="M41" s="429"/>
      <c r="O41" s="266">
        <f t="shared" si="1"/>
        <v>0</v>
      </c>
      <c r="P41" s="266">
        <f t="shared" si="1"/>
        <v>0</v>
      </c>
      <c r="Q41" s="266">
        <f t="shared" si="1"/>
        <v>0</v>
      </c>
      <c r="R41" s="266">
        <f t="shared" si="1"/>
        <v>0</v>
      </c>
    </row>
    <row r="42" spans="1:18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8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8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8" s="7" customFormat="1" ht="15.6" customHeight="1"/>
    <row r="46" spans="1:18" s="7" customFormat="1" ht="3.75" customHeight="1"/>
    <row r="47" spans="1:18" s="7" customFormat="1" ht="15.6" customHeight="1"/>
    <row r="48" spans="1:18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2">
    <mergeCell ref="A1:M1"/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35:M35"/>
    <mergeCell ref="L36:M36"/>
    <mergeCell ref="L25:M25"/>
    <mergeCell ref="L26:M26"/>
    <mergeCell ref="L27:M27"/>
    <mergeCell ref="L28:M28"/>
    <mergeCell ref="L29:M29"/>
    <mergeCell ref="L30:M30"/>
    <mergeCell ref="O4:R4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37:M37"/>
    <mergeCell ref="L38:M38"/>
    <mergeCell ref="L39:M39"/>
    <mergeCell ref="L40:M40"/>
    <mergeCell ref="L41:M41"/>
  </mergeCells>
  <phoneticPr fontId="3"/>
  <printOptions horizontalCentered="1"/>
  <pageMargins left="0" right="0" top="0.51181102362204722" bottom="0.59055118110236227" header="0.35433070866141736" footer="0.31496062992125984"/>
  <pageSetup paperSize="9" scale="96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5" tint="0.39997558519241921"/>
  </sheetPr>
  <dimension ref="A1:T296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8" ht="18.75" customHeight="1">
      <c r="A2" s="31"/>
      <c r="B2" s="434" t="s">
        <v>217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8" ht="14.45" customHeight="1">
      <c r="A3" s="58"/>
      <c r="B3" s="435" t="str">
        <f>連結NW!B3</f>
        <v>自　　平成28年04月01日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8" ht="14.45" customHeight="1">
      <c r="A4" s="58"/>
      <c r="B4" s="435" t="str">
        <f>連結NW!B4</f>
        <v>至　　平成29年03月31日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8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190</v>
      </c>
      <c r="O5" s="503" t="s">
        <v>191</v>
      </c>
      <c r="P5" s="504"/>
      <c r="Q5" s="504"/>
      <c r="R5" s="505"/>
    </row>
    <row r="6" spans="1:18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  <c r="O6" s="246">
        <f>'連結BS 按分用'!P6</f>
        <v>0</v>
      </c>
      <c r="P6" s="246">
        <f>'連結BS 按分用'!Q6</f>
        <v>0</v>
      </c>
      <c r="Q6" s="246">
        <f>'連結BS 按分用'!R6</f>
        <v>0</v>
      </c>
      <c r="R6" s="246">
        <f>'連結BS 按分用'!S6</f>
        <v>0</v>
      </c>
    </row>
    <row r="7" spans="1:18" ht="29.25" customHeight="1" thickBot="1">
      <c r="B7" s="439"/>
      <c r="C7" s="440"/>
      <c r="D7" s="440"/>
      <c r="E7" s="440"/>
      <c r="F7" s="440"/>
      <c r="G7" s="440"/>
      <c r="H7" s="440"/>
      <c r="I7" s="441"/>
      <c r="J7" s="443"/>
      <c r="K7" s="440"/>
      <c r="L7" s="218" t="s">
        <v>94</v>
      </c>
      <c r="M7" s="210" t="s">
        <v>95</v>
      </c>
      <c r="O7" s="255">
        <f>'連結BS 按分用'!P7</f>
        <v>0</v>
      </c>
      <c r="P7" s="255">
        <f>'連結BS 按分用'!Q7</f>
        <v>0</v>
      </c>
      <c r="Q7" s="255">
        <f>'連結BS 按分用'!R7</f>
        <v>0</v>
      </c>
      <c r="R7" s="255">
        <f>'連結BS 按分用'!S7</f>
        <v>0</v>
      </c>
    </row>
    <row r="8" spans="1:18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82">
        <f>連結NW!J8</f>
        <v>32046122.194499999</v>
      </c>
      <c r="K8" s="483"/>
      <c r="L8" s="268">
        <f>連結NW!L8</f>
        <v>64285026</v>
      </c>
      <c r="M8" s="298">
        <f>連結NW!M8</f>
        <v>-32238903.805500001</v>
      </c>
      <c r="O8" s="275">
        <f t="shared" ref="O8:R23" si="0">$J8*O$7</f>
        <v>0</v>
      </c>
      <c r="P8" s="275">
        <f t="shared" si="0"/>
        <v>0</v>
      </c>
      <c r="Q8" s="275">
        <f t="shared" si="0"/>
        <v>0</v>
      </c>
      <c r="R8" s="275">
        <f t="shared" si="0"/>
        <v>0</v>
      </c>
    </row>
    <row r="9" spans="1:18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84">
        <f>連結NW!J9</f>
        <v>-121153585.0385</v>
      </c>
      <c r="K9" s="485"/>
      <c r="L9" s="270"/>
      <c r="M9" s="299">
        <f>連結NW!M9</f>
        <v>-121153585.0385</v>
      </c>
      <c r="O9" s="265">
        <f t="shared" si="0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>連結NW!J10</f>
        <v>106742615.7965</v>
      </c>
      <c r="K10" s="486"/>
      <c r="L10" s="270"/>
      <c r="M10" s="271">
        <f>連結NW!M10</f>
        <v>106742615.7965</v>
      </c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>連結NW!J11</f>
        <v>106742615.7965</v>
      </c>
      <c r="K11" s="486"/>
      <c r="L11" s="270"/>
      <c r="M11" s="271">
        <f>連結NW!M11</f>
        <v>106742615.7965</v>
      </c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47">
        <f>連結NW!J12</f>
        <v>0</v>
      </c>
      <c r="K12" s="489"/>
      <c r="L12" s="272"/>
      <c r="M12" s="300">
        <f>連結NW!M12</f>
        <v>0</v>
      </c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26">
        <f>連結NW!J13</f>
        <v>-14410969.241999999</v>
      </c>
      <c r="K13" s="506"/>
      <c r="L13" s="273"/>
      <c r="M13" s="299">
        <f>連結NW!M13</f>
        <v>-14410969.241999999</v>
      </c>
      <c r="O13" s="266">
        <f t="shared" si="0"/>
        <v>0</v>
      </c>
      <c r="P13" s="266">
        <f t="shared" si="0"/>
        <v>0</v>
      </c>
      <c r="Q13" s="266">
        <f t="shared" si="0"/>
        <v>0</v>
      </c>
      <c r="R13" s="266">
        <f t="shared" si="0"/>
        <v>0</v>
      </c>
    </row>
    <row r="14" spans="1:18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75">
        <f>連結NW!L14</f>
        <v>-9287166</v>
      </c>
      <c r="M14" s="299">
        <f>連結NW!M14</f>
        <v>9287166</v>
      </c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連結NW!L15</f>
        <v>648000</v>
      </c>
      <c r="M15" s="271">
        <f>連結NW!M15</f>
        <v>-648000</v>
      </c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連結NW!L16</f>
        <v>-5624021</v>
      </c>
      <c r="M16" s="271">
        <f>連結NW!M16</f>
        <v>5624021</v>
      </c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f>連結NW!L17</f>
        <v>0</v>
      </c>
      <c r="M17" s="271">
        <f>連結NW!M17</f>
        <v>0</v>
      </c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連結NW!L18</f>
        <v>-4311145</v>
      </c>
      <c r="M18" s="271">
        <f>連結NW!M18</f>
        <v>4311145</v>
      </c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f>連結NW!J19</f>
        <v>0</v>
      </c>
      <c r="K19" s="486"/>
      <c r="L19" s="265">
        <f>連結NW!L19</f>
        <v>0</v>
      </c>
      <c r="M19" s="276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f>連結NW!J20</f>
        <v>0</v>
      </c>
      <c r="K20" s="486"/>
      <c r="L20" s="265">
        <f>連結NW!L20</f>
        <v>0</v>
      </c>
      <c r="M20" s="276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47">
        <f>連結NW!J21</f>
        <v>0</v>
      </c>
      <c r="K21" s="489"/>
      <c r="L21" s="301">
        <f>連結NW!L21</f>
        <v>0</v>
      </c>
      <c r="M21" s="300">
        <f>連結NW!M21</f>
        <v>0</v>
      </c>
      <c r="N21" s="20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84">
        <f>連結NW!J22</f>
        <v>-14410969.241999999</v>
      </c>
      <c r="K22" s="485"/>
      <c r="L22" s="277">
        <f>連結NW!L22</f>
        <v>-9287166</v>
      </c>
      <c r="M22" s="278">
        <f>連結NW!M22</f>
        <v>-5123803.2419999987</v>
      </c>
      <c r="N22" s="207"/>
      <c r="O22" s="266">
        <f t="shared" si="0"/>
        <v>0</v>
      </c>
      <c r="P22" s="266">
        <f t="shared" si="0"/>
        <v>0</v>
      </c>
      <c r="Q22" s="266">
        <f t="shared" si="0"/>
        <v>0</v>
      </c>
      <c r="R22" s="266">
        <f t="shared" si="0"/>
        <v>0</v>
      </c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30">
        <f>連結NW!J23</f>
        <v>17635152.952500001</v>
      </c>
      <c r="K23" s="488"/>
      <c r="L23" s="302">
        <f>連結NW!L23</f>
        <v>54997860</v>
      </c>
      <c r="M23" s="303">
        <f>連結NW!M23</f>
        <v>-37362707.047499999</v>
      </c>
      <c r="N23" s="207"/>
      <c r="O23" s="266">
        <f t="shared" si="0"/>
        <v>0</v>
      </c>
      <c r="P23" s="266">
        <f t="shared" si="0"/>
        <v>0</v>
      </c>
      <c r="Q23" s="266">
        <f t="shared" si="0"/>
        <v>0</v>
      </c>
      <c r="R23" s="266">
        <f t="shared" si="0"/>
        <v>0</v>
      </c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3">
    <mergeCell ref="J13:K13"/>
    <mergeCell ref="B1:M1"/>
    <mergeCell ref="B2:M2"/>
    <mergeCell ref="B3:M3"/>
    <mergeCell ref="B4:M4"/>
    <mergeCell ref="B6:I7"/>
    <mergeCell ref="J6:K7"/>
    <mergeCell ref="J20:K20"/>
    <mergeCell ref="J21:K21"/>
    <mergeCell ref="J22:K22"/>
    <mergeCell ref="J23:K23"/>
    <mergeCell ref="O5:R5"/>
    <mergeCell ref="J14:K14"/>
    <mergeCell ref="J15:K15"/>
    <mergeCell ref="J16:K16"/>
    <mergeCell ref="J17:K17"/>
    <mergeCell ref="J18:K18"/>
    <mergeCell ref="J19:K19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07" orientation="landscape" cellComments="asDisplayed" r:id="rId1"/>
  <headerFooter alignWithMargins="0"/>
  <rowBreaks count="2" manualBreakCount="2">
    <brk id="140" max="16383" man="1"/>
    <brk id="19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5" tint="0.39997558519241921"/>
  </sheetPr>
  <dimension ref="A1:R79"/>
  <sheetViews>
    <sheetView showGridLines="0" view="pageBreakPreview" zoomScale="110" zoomScaleNormal="100" zoomScaleSheetLayoutView="110" workbookViewId="0">
      <selection activeCell="B4" sqref="B4:M4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625" style="1" customWidth="1"/>
    <col min="15" max="18" width="13.375" style="1" customWidth="1"/>
    <col min="19" max="19" width="0.75" style="1" customWidth="1"/>
    <col min="20" max="16384" width="9" style="1"/>
  </cols>
  <sheetData>
    <row r="1" spans="1:18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8" ht="18" customHeight="1">
      <c r="A2" s="176"/>
      <c r="B2" s="455" t="s">
        <v>218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8" s="28" customFormat="1" ht="15.95" customHeight="1">
      <c r="B3" s="456" t="str">
        <f>連結CF!B3</f>
        <v>自　　平成28年04月01日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8" s="28" customFormat="1" ht="15.95" customHeight="1">
      <c r="B4" s="456" t="str">
        <f>連結CF!B4</f>
        <v>至　　平成29年03月31日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8" s="29" customFormat="1" ht="17.25" customHeight="1" thickBot="1">
      <c r="M5" s="177" t="s">
        <v>189</v>
      </c>
      <c r="O5" s="507" t="s">
        <v>191</v>
      </c>
      <c r="P5" s="507"/>
      <c r="Q5" s="507"/>
      <c r="R5" s="507"/>
    </row>
    <row r="6" spans="1:18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  <c r="O6" s="247">
        <f>'連結BS 按分用'!P6</f>
        <v>0</v>
      </c>
      <c r="P6" s="247">
        <f>'連結BS 按分用'!Q6</f>
        <v>0</v>
      </c>
      <c r="Q6" s="247">
        <f>'連結BS 按分用'!R6</f>
        <v>0</v>
      </c>
      <c r="R6" s="247">
        <f>'連結BS 按分用'!S6</f>
        <v>0</v>
      </c>
    </row>
    <row r="7" spans="1:18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  <c r="O7" s="256">
        <f>'連結BS 按分用'!P7</f>
        <v>0</v>
      </c>
      <c r="P7" s="256">
        <f>'連結BS 按分用'!Q7</f>
        <v>0</v>
      </c>
      <c r="Q7" s="256">
        <f>'連結BS 按分用'!R7</f>
        <v>0</v>
      </c>
      <c r="R7" s="256">
        <f>'連結BS 按分用'!S7</f>
        <v>0</v>
      </c>
    </row>
    <row r="8" spans="1:18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  <c r="O8" s="236"/>
      <c r="P8" s="236"/>
      <c r="Q8" s="236"/>
      <c r="R8" s="236"/>
    </row>
    <row r="9" spans="1:18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連結CF!L9</f>
        <v>107656758.53549999</v>
      </c>
      <c r="M9" s="417"/>
      <c r="O9" s="265">
        <f>$L9*O$7</f>
        <v>0</v>
      </c>
      <c r="P9" s="265">
        <f t="shared" ref="P9:R24" si="0">$L9*P$7</f>
        <v>0</v>
      </c>
      <c r="Q9" s="265">
        <f t="shared" si="0"/>
        <v>0</v>
      </c>
      <c r="R9" s="265">
        <f t="shared" si="0"/>
        <v>0</v>
      </c>
    </row>
    <row r="10" spans="1:18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連結CF!L10</f>
        <v>101188349.98899999</v>
      </c>
      <c r="M10" s="417"/>
      <c r="O10" s="265">
        <f t="shared" ref="O10:R54" si="1">$L10*O$7</f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連結CF!L11</f>
        <v>36634024.163000003</v>
      </c>
      <c r="M11" s="417"/>
      <c r="O11" s="265">
        <f t="shared" si="1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連結CF!L12</f>
        <v>64498805.825999998</v>
      </c>
      <c r="M12" s="417"/>
      <c r="O12" s="265">
        <f t="shared" si="1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連結CF!L13</f>
        <v>0</v>
      </c>
      <c r="M13" s="417"/>
      <c r="O13" s="265">
        <f t="shared" si="1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連結CF!L14</f>
        <v>55520</v>
      </c>
      <c r="M14" s="417"/>
      <c r="O14" s="265">
        <f t="shared" si="1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連結CF!L15</f>
        <v>6468408.5465000002</v>
      </c>
      <c r="M15" s="417"/>
      <c r="O15" s="265">
        <f t="shared" si="1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連結CF!L16</f>
        <v>6460208.5465000002</v>
      </c>
      <c r="M16" s="417"/>
      <c r="O16" s="265">
        <f t="shared" si="1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18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連結CF!L17</f>
        <v>0</v>
      </c>
      <c r="M17" s="417"/>
      <c r="O17" s="265">
        <f t="shared" si="1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18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連結CF!L18</f>
        <v>0</v>
      </c>
      <c r="M18" s="417"/>
      <c r="O18" s="265">
        <f t="shared" si="1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18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連結CF!L19</f>
        <v>8200</v>
      </c>
      <c r="M19" s="417"/>
      <c r="O19" s="265">
        <f t="shared" si="1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18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連結CF!L20</f>
        <v>107145463.6865</v>
      </c>
      <c r="M20" s="417"/>
      <c r="O20" s="265">
        <f t="shared" si="1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18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連結CF!L21</f>
        <v>106742615.7965</v>
      </c>
      <c r="M21" s="417"/>
      <c r="O21" s="265">
        <f t="shared" si="1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</row>
    <row r="22" spans="2:18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連結CF!L22</f>
        <v>0</v>
      </c>
      <c r="M22" s="417"/>
      <c r="O22" s="265">
        <f t="shared" si="1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</row>
    <row r="23" spans="2:18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連結CF!L23</f>
        <v>402550</v>
      </c>
      <c r="M23" s="417"/>
      <c r="O23" s="265">
        <f t="shared" si="1"/>
        <v>0</v>
      </c>
      <c r="P23" s="265">
        <f t="shared" si="0"/>
        <v>0</v>
      </c>
      <c r="Q23" s="265">
        <f t="shared" si="0"/>
        <v>0</v>
      </c>
      <c r="R23" s="265">
        <f t="shared" si="0"/>
        <v>0</v>
      </c>
    </row>
    <row r="24" spans="2:18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連結CF!L24</f>
        <v>297.89</v>
      </c>
      <c r="M24" s="417"/>
      <c r="O24" s="265">
        <f t="shared" si="1"/>
        <v>0</v>
      </c>
      <c r="P24" s="265">
        <f t="shared" si="0"/>
        <v>0</v>
      </c>
      <c r="Q24" s="265">
        <f t="shared" si="0"/>
        <v>0</v>
      </c>
      <c r="R24" s="265">
        <f t="shared" si="0"/>
        <v>0</v>
      </c>
    </row>
    <row r="25" spans="2:18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連結CF!L25</f>
        <v>0</v>
      </c>
      <c r="M25" s="417"/>
      <c r="O25" s="265">
        <f t="shared" si="1"/>
        <v>0</v>
      </c>
      <c r="P25" s="265">
        <f t="shared" si="1"/>
        <v>0</v>
      </c>
      <c r="Q25" s="265">
        <f t="shared" si="1"/>
        <v>0</v>
      </c>
      <c r="R25" s="265">
        <f t="shared" si="1"/>
        <v>0</v>
      </c>
    </row>
    <row r="26" spans="2:18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連結CF!L26</f>
        <v>0</v>
      </c>
      <c r="M26" s="417"/>
      <c r="O26" s="265">
        <f t="shared" si="1"/>
        <v>0</v>
      </c>
      <c r="P26" s="265">
        <f t="shared" si="1"/>
        <v>0</v>
      </c>
      <c r="Q26" s="265">
        <f t="shared" si="1"/>
        <v>0</v>
      </c>
      <c r="R26" s="265">
        <f t="shared" si="1"/>
        <v>0</v>
      </c>
    </row>
    <row r="27" spans="2:18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連結CF!L27</f>
        <v>0</v>
      </c>
      <c r="M27" s="417"/>
      <c r="O27" s="265">
        <f t="shared" si="1"/>
        <v>0</v>
      </c>
      <c r="P27" s="265">
        <f t="shared" si="1"/>
        <v>0</v>
      </c>
      <c r="Q27" s="265">
        <f t="shared" si="1"/>
        <v>0</v>
      </c>
      <c r="R27" s="265">
        <f t="shared" si="1"/>
        <v>0</v>
      </c>
    </row>
    <row r="28" spans="2:18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f>連結CF!L28</f>
        <v>0</v>
      </c>
      <c r="M28" s="417"/>
      <c r="O28" s="265">
        <f t="shared" si="1"/>
        <v>0</v>
      </c>
      <c r="P28" s="265">
        <f t="shared" si="1"/>
        <v>0</v>
      </c>
      <c r="Q28" s="265">
        <f t="shared" si="1"/>
        <v>0</v>
      </c>
      <c r="R28" s="265">
        <f t="shared" si="1"/>
        <v>0</v>
      </c>
    </row>
    <row r="29" spans="2:18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連結CF!L29</f>
        <v>-511294.84899999201</v>
      </c>
      <c r="M29" s="427"/>
      <c r="O29" s="266">
        <f t="shared" si="1"/>
        <v>0</v>
      </c>
      <c r="P29" s="266">
        <f t="shared" si="1"/>
        <v>0</v>
      </c>
      <c r="Q29" s="266">
        <f t="shared" si="1"/>
        <v>0</v>
      </c>
      <c r="R29" s="266">
        <f t="shared" si="1"/>
        <v>0</v>
      </c>
    </row>
    <row r="30" spans="2:18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  <c r="O30" s="265"/>
      <c r="P30" s="265"/>
      <c r="Q30" s="265"/>
      <c r="R30" s="265"/>
    </row>
    <row r="31" spans="2:18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連結CF!L31</f>
        <v>648000</v>
      </c>
      <c r="M31" s="417"/>
      <c r="O31" s="265">
        <f t="shared" si="1"/>
        <v>0</v>
      </c>
      <c r="P31" s="265">
        <f t="shared" si="1"/>
        <v>0</v>
      </c>
      <c r="Q31" s="265">
        <f t="shared" si="1"/>
        <v>0</v>
      </c>
      <c r="R31" s="265">
        <f t="shared" si="1"/>
        <v>0</v>
      </c>
    </row>
    <row r="32" spans="2:18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連結CF!L32</f>
        <v>648000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2:18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連結CF!L33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2:18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連結CF!L34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2:18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連結CF!L35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2:18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連結CF!L36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2:18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連結CF!L37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2:18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連結CF!L38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2:18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連結CF!L39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2:18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連結CF!L40</f>
        <v>0</v>
      </c>
      <c r="M40" s="417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2:18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連結CF!L41</f>
        <v>0</v>
      </c>
      <c r="M41" s="417"/>
      <c r="O41" s="265">
        <f t="shared" si="1"/>
        <v>0</v>
      </c>
      <c r="P41" s="265">
        <f t="shared" si="1"/>
        <v>0</v>
      </c>
      <c r="Q41" s="265">
        <f t="shared" si="1"/>
        <v>0</v>
      </c>
      <c r="R41" s="265">
        <f t="shared" si="1"/>
        <v>0</v>
      </c>
    </row>
    <row r="42" spans="2:18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連結CF!L42</f>
        <v>0</v>
      </c>
      <c r="M42" s="417"/>
      <c r="O42" s="265">
        <f t="shared" si="1"/>
        <v>0</v>
      </c>
      <c r="P42" s="265">
        <f t="shared" si="1"/>
        <v>0</v>
      </c>
      <c r="Q42" s="265">
        <f t="shared" si="1"/>
        <v>0</v>
      </c>
      <c r="R42" s="265">
        <f t="shared" si="1"/>
        <v>0</v>
      </c>
    </row>
    <row r="43" spans="2:18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連結CF!L43</f>
        <v>-648000</v>
      </c>
      <c r="M43" s="427"/>
      <c r="O43" s="266">
        <f t="shared" si="1"/>
        <v>0</v>
      </c>
      <c r="P43" s="266">
        <f t="shared" si="1"/>
        <v>0</v>
      </c>
      <c r="Q43" s="266">
        <f t="shared" si="1"/>
        <v>0</v>
      </c>
      <c r="R43" s="266">
        <f t="shared" si="1"/>
        <v>0</v>
      </c>
    </row>
    <row r="44" spans="2:18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  <c r="O44" s="265"/>
      <c r="P44" s="265"/>
      <c r="Q44" s="265"/>
      <c r="R44" s="265"/>
    </row>
    <row r="45" spans="2:18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連結CF!L45</f>
        <v>0</v>
      </c>
      <c r="M45" s="417"/>
      <c r="O45" s="265">
        <f t="shared" si="1"/>
        <v>0</v>
      </c>
      <c r="P45" s="265">
        <f t="shared" si="1"/>
        <v>0</v>
      </c>
      <c r="Q45" s="265">
        <f t="shared" si="1"/>
        <v>0</v>
      </c>
      <c r="R45" s="265">
        <f t="shared" si="1"/>
        <v>0</v>
      </c>
    </row>
    <row r="46" spans="2:18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連結CF!L46</f>
        <v>0</v>
      </c>
      <c r="M46" s="417"/>
      <c r="O46" s="265">
        <f t="shared" si="1"/>
        <v>0</v>
      </c>
      <c r="P46" s="265">
        <f t="shared" si="1"/>
        <v>0</v>
      </c>
      <c r="Q46" s="265">
        <f t="shared" si="1"/>
        <v>0</v>
      </c>
      <c r="R46" s="265">
        <f t="shared" si="1"/>
        <v>0</v>
      </c>
    </row>
    <row r="47" spans="2:18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連結CF!L47</f>
        <v>0</v>
      </c>
      <c r="M47" s="417"/>
      <c r="O47" s="265">
        <f t="shared" si="1"/>
        <v>0</v>
      </c>
      <c r="P47" s="265">
        <f t="shared" si="1"/>
        <v>0</v>
      </c>
      <c r="Q47" s="265">
        <f t="shared" si="1"/>
        <v>0</v>
      </c>
      <c r="R47" s="265">
        <f t="shared" si="1"/>
        <v>0</v>
      </c>
    </row>
    <row r="48" spans="2:18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連結CF!L48</f>
        <v>0</v>
      </c>
      <c r="M48" s="417"/>
      <c r="O48" s="265">
        <f t="shared" si="1"/>
        <v>0</v>
      </c>
      <c r="P48" s="265">
        <f t="shared" si="1"/>
        <v>0</v>
      </c>
      <c r="Q48" s="265">
        <f t="shared" si="1"/>
        <v>0</v>
      </c>
      <c r="R48" s="265">
        <f t="shared" si="1"/>
        <v>0</v>
      </c>
    </row>
    <row r="49" spans="2:18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連結CF!L49</f>
        <v>0</v>
      </c>
      <c r="M49" s="417"/>
      <c r="O49" s="265">
        <f t="shared" si="1"/>
        <v>0</v>
      </c>
      <c r="P49" s="265">
        <f t="shared" si="1"/>
        <v>0</v>
      </c>
      <c r="Q49" s="265">
        <f t="shared" si="1"/>
        <v>0</v>
      </c>
      <c r="R49" s="265">
        <f t="shared" si="1"/>
        <v>0</v>
      </c>
    </row>
    <row r="50" spans="2:18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連結CF!L50</f>
        <v>0</v>
      </c>
      <c r="M50" s="417"/>
      <c r="O50" s="265">
        <f t="shared" si="1"/>
        <v>0</v>
      </c>
      <c r="P50" s="265">
        <f t="shared" si="1"/>
        <v>0</v>
      </c>
      <c r="Q50" s="265">
        <f t="shared" si="1"/>
        <v>0</v>
      </c>
      <c r="R50" s="265">
        <f t="shared" si="1"/>
        <v>0</v>
      </c>
    </row>
    <row r="51" spans="2:18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26">
        <f>連結CF!L51</f>
        <v>0</v>
      </c>
      <c r="M51" s="427"/>
      <c r="O51" s="266">
        <f t="shared" si="1"/>
        <v>0</v>
      </c>
      <c r="P51" s="266">
        <f t="shared" si="1"/>
        <v>0</v>
      </c>
      <c r="Q51" s="266">
        <f t="shared" si="1"/>
        <v>0</v>
      </c>
      <c r="R51" s="266">
        <f t="shared" si="1"/>
        <v>0</v>
      </c>
    </row>
    <row r="52" spans="2:18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26">
        <f>連結CF!L52</f>
        <v>-1159294.848999992</v>
      </c>
      <c r="M52" s="427"/>
      <c r="O52" s="266">
        <f t="shared" si="1"/>
        <v>0</v>
      </c>
      <c r="P52" s="266">
        <f t="shared" si="1"/>
        <v>0</v>
      </c>
      <c r="Q52" s="266">
        <f t="shared" si="1"/>
        <v>0</v>
      </c>
      <c r="R52" s="266">
        <f t="shared" si="1"/>
        <v>0</v>
      </c>
    </row>
    <row r="53" spans="2:18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28">
        <f>連結CF!L53</f>
        <v>1790507.4254999999</v>
      </c>
      <c r="M53" s="429"/>
      <c r="O53" s="266">
        <f t="shared" si="1"/>
        <v>0</v>
      </c>
      <c r="P53" s="266">
        <f t="shared" si="1"/>
        <v>0</v>
      </c>
      <c r="Q53" s="266">
        <f t="shared" si="1"/>
        <v>0</v>
      </c>
      <c r="R53" s="266">
        <f t="shared" si="1"/>
        <v>0</v>
      </c>
    </row>
    <row r="54" spans="2:18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28">
        <f>連結CF!L54</f>
        <v>631212.57650000788</v>
      </c>
      <c r="M54" s="429"/>
      <c r="O54" s="266">
        <f t="shared" si="1"/>
        <v>0</v>
      </c>
      <c r="P54" s="266">
        <f t="shared" si="1"/>
        <v>0</v>
      </c>
      <c r="Q54" s="266">
        <f t="shared" si="1"/>
        <v>0</v>
      </c>
      <c r="R54" s="266">
        <f t="shared" si="1"/>
        <v>0</v>
      </c>
    </row>
    <row r="55" spans="2:18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264"/>
      <c r="M55" s="264"/>
      <c r="O55" s="267"/>
      <c r="P55" s="267"/>
      <c r="Q55" s="267"/>
      <c r="R55" s="267"/>
    </row>
    <row r="56" spans="2:18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82">
        <f>連結CF!L56</f>
        <v>0</v>
      </c>
      <c r="M56" s="491"/>
      <c r="O56" s="266">
        <f>$L56*O$7</f>
        <v>0</v>
      </c>
      <c r="P56" s="266">
        <f t="shared" ref="P56:R56" si="2">$L56*P$7</f>
        <v>0</v>
      </c>
      <c r="Q56" s="266">
        <f t="shared" si="2"/>
        <v>0</v>
      </c>
      <c r="R56" s="266">
        <f t="shared" si="2"/>
        <v>0</v>
      </c>
    </row>
    <row r="57" spans="2:18" s="7" customFormat="1" ht="13.5" customHeight="1">
      <c r="B57" s="226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f>連結CF!L57</f>
        <v>0</v>
      </c>
      <c r="M57" s="427"/>
      <c r="O57" s="266">
        <f t="shared" ref="O57:R59" si="3">$L57*O$7</f>
        <v>0</v>
      </c>
      <c r="P57" s="266">
        <f t="shared" si="3"/>
        <v>0</v>
      </c>
      <c r="Q57" s="266">
        <f t="shared" si="3"/>
        <v>0</v>
      </c>
      <c r="R57" s="266">
        <f t="shared" si="3"/>
        <v>0</v>
      </c>
    </row>
    <row r="58" spans="2:18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7">
        <f>連結CF!L58</f>
        <v>0</v>
      </c>
      <c r="M58" s="473"/>
      <c r="O58" s="266">
        <f t="shared" si="3"/>
        <v>0</v>
      </c>
      <c r="P58" s="266">
        <f t="shared" si="3"/>
        <v>0</v>
      </c>
      <c r="Q58" s="266">
        <f t="shared" si="3"/>
        <v>0</v>
      </c>
      <c r="R58" s="266">
        <f t="shared" si="3"/>
        <v>0</v>
      </c>
    </row>
    <row r="59" spans="2:18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連結CF!L59</f>
        <v>631212.57650000788</v>
      </c>
      <c r="M59" s="431"/>
      <c r="O59" s="266">
        <f t="shared" si="3"/>
        <v>0</v>
      </c>
      <c r="P59" s="266">
        <f t="shared" si="3"/>
        <v>0</v>
      </c>
      <c r="Q59" s="266">
        <f t="shared" si="3"/>
        <v>0</v>
      </c>
      <c r="R59" s="266">
        <f t="shared" si="3"/>
        <v>0</v>
      </c>
    </row>
    <row r="60" spans="2:18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8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8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8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8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1"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7:M47"/>
    <mergeCell ref="L48:M48"/>
    <mergeCell ref="L49:M49"/>
    <mergeCell ref="L38:M38"/>
    <mergeCell ref="L39:M39"/>
    <mergeCell ref="L40:M40"/>
    <mergeCell ref="L41:M41"/>
    <mergeCell ref="L42:M42"/>
    <mergeCell ref="L43:M43"/>
    <mergeCell ref="B54:K54"/>
    <mergeCell ref="L54:M54"/>
    <mergeCell ref="O5:R5"/>
    <mergeCell ref="L59:M59"/>
    <mergeCell ref="L58:M58"/>
    <mergeCell ref="L57:M57"/>
    <mergeCell ref="L56:M56"/>
    <mergeCell ref="L50:M50"/>
    <mergeCell ref="L51:M51"/>
    <mergeCell ref="B52:K52"/>
    <mergeCell ref="L52:M52"/>
    <mergeCell ref="B53:K53"/>
    <mergeCell ref="L53:M53"/>
    <mergeCell ref="L44:M44"/>
    <mergeCell ref="L45:M45"/>
    <mergeCell ref="L46:M46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orientation="portrait" cellComments="asDisplayed" r:id="rId1"/>
  <headerFooter alignWithMargins="0"/>
  <rowBreaks count="1" manualBreakCount="1">
    <brk id="5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B282"/>
  <sheetViews>
    <sheetView showGridLines="0" view="pageBreakPreview" zoomScale="90" zoomScaleNormal="100" zoomScaleSheetLayoutView="90" workbookViewId="0">
      <selection activeCell="AA16" sqref="AA16:AB16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5" width="6.625" style="1" customWidth="1"/>
    <col min="16" max="17" width="2.125" style="1" customWidth="1"/>
    <col min="18" max="25" width="3.875" style="1" customWidth="1"/>
    <col min="26" max="26" width="6.5" style="1" customWidth="1"/>
    <col min="27" max="28" width="6.625" style="1" customWidth="1"/>
    <col min="29" max="29" width="0.625" style="1" customWidth="1"/>
    <col min="30" max="16384" width="9" style="1"/>
  </cols>
  <sheetData>
    <row r="1" spans="1:28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ht="23.25" customHeight="1">
      <c r="A2" s="2"/>
      <c r="B2" s="381" t="s">
        <v>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</row>
    <row r="3" spans="1:28" ht="21" customHeight="1">
      <c r="B3" s="382" t="str">
        <f>単体BS!B3</f>
        <v>（平成29年03月31日現在）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</row>
    <row r="4" spans="1:28" s="3" customFormat="1" ht="16.5" customHeight="1" thickBot="1">
      <c r="B4" s="4"/>
      <c r="AB4" s="5" t="s">
        <v>192</v>
      </c>
    </row>
    <row r="5" spans="1:28" s="6" customFormat="1" ht="14.25" customHeight="1" thickBot="1">
      <c r="B5" s="383" t="s">
        <v>2</v>
      </c>
      <c r="C5" s="384"/>
      <c r="D5" s="384"/>
      <c r="E5" s="384"/>
      <c r="F5" s="384"/>
      <c r="G5" s="384"/>
      <c r="H5" s="384"/>
      <c r="I5" s="385"/>
      <c r="J5" s="385"/>
      <c r="K5" s="385"/>
      <c r="L5" s="385"/>
      <c r="M5" s="385"/>
      <c r="N5" s="386" t="s">
        <v>3</v>
      </c>
      <c r="O5" s="387"/>
      <c r="P5" s="384" t="s">
        <v>2</v>
      </c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6" t="s">
        <v>3</v>
      </c>
      <c r="AB5" s="387"/>
    </row>
    <row r="6" spans="1:28" s="7" customFormat="1" ht="14.85" customHeight="1">
      <c r="B6" s="8" t="s">
        <v>4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390"/>
      <c r="O6" s="391"/>
      <c r="P6" s="12" t="s">
        <v>5</v>
      </c>
      <c r="Q6" s="12"/>
      <c r="R6" s="12"/>
      <c r="S6" s="12"/>
      <c r="T6" s="12"/>
      <c r="U6" s="12"/>
      <c r="V6" s="13"/>
      <c r="W6" s="14"/>
      <c r="X6" s="14"/>
      <c r="Y6" s="14"/>
      <c r="Z6" s="14"/>
      <c r="AA6" s="390"/>
      <c r="AB6" s="391"/>
    </row>
    <row r="7" spans="1:28" s="7" customFormat="1" ht="14.85" customHeight="1">
      <c r="B7" s="15"/>
      <c r="C7" s="10" t="s">
        <v>6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388">
        <f>単体BS!N7/1000</f>
        <v>18743.36</v>
      </c>
      <c r="O7" s="389"/>
      <c r="P7" s="12"/>
      <c r="Q7" s="10" t="s">
        <v>7</v>
      </c>
      <c r="R7" s="10"/>
      <c r="S7" s="10"/>
      <c r="T7" s="10"/>
      <c r="U7" s="10"/>
      <c r="V7" s="9"/>
      <c r="W7" s="9"/>
      <c r="X7" s="9"/>
      <c r="Y7" s="9"/>
      <c r="Z7" s="9"/>
      <c r="AA7" s="388">
        <f>単体BS!AA7/1000</f>
        <v>0</v>
      </c>
      <c r="AB7" s="389"/>
    </row>
    <row r="8" spans="1:28" s="7" customFormat="1" ht="14.85" customHeight="1">
      <c r="B8" s="15"/>
      <c r="C8" s="10"/>
      <c r="D8" s="10" t="s">
        <v>8</v>
      </c>
      <c r="E8" s="10"/>
      <c r="F8" s="10"/>
      <c r="G8" s="10"/>
      <c r="H8" s="10"/>
      <c r="I8" s="9"/>
      <c r="J8" s="9"/>
      <c r="K8" s="9"/>
      <c r="L8" s="9"/>
      <c r="M8" s="9"/>
      <c r="N8" s="388">
        <f>単体BS!N8/1000</f>
        <v>14994.504999999999</v>
      </c>
      <c r="O8" s="389"/>
      <c r="P8" s="12"/>
      <c r="Q8" s="10"/>
      <c r="R8" s="10" t="s">
        <v>9</v>
      </c>
      <c r="S8" s="10"/>
      <c r="T8" s="10"/>
      <c r="U8" s="10"/>
      <c r="V8" s="9"/>
      <c r="W8" s="9"/>
      <c r="X8" s="9"/>
      <c r="Y8" s="9"/>
      <c r="Z8" s="9"/>
      <c r="AA8" s="388">
        <f>単体BS!AA8/1000</f>
        <v>0</v>
      </c>
      <c r="AB8" s="389"/>
    </row>
    <row r="9" spans="1:28" s="7" customFormat="1" ht="14.85" customHeight="1">
      <c r="B9" s="15"/>
      <c r="C9" s="10"/>
      <c r="D9" s="10"/>
      <c r="E9" s="10" t="s">
        <v>10</v>
      </c>
      <c r="F9" s="10"/>
      <c r="G9" s="10"/>
      <c r="H9" s="10"/>
      <c r="I9" s="9"/>
      <c r="J9" s="9"/>
      <c r="K9" s="9"/>
      <c r="L9" s="9"/>
      <c r="M9" s="9"/>
      <c r="N9" s="388">
        <f>単体BS!N9/1000</f>
        <v>14346.496999999999</v>
      </c>
      <c r="O9" s="389"/>
      <c r="P9" s="12"/>
      <c r="Q9" s="10"/>
      <c r="R9" s="16" t="s">
        <v>11</v>
      </c>
      <c r="S9" s="10"/>
      <c r="T9" s="10"/>
      <c r="U9" s="10"/>
      <c r="V9" s="9"/>
      <c r="W9" s="9"/>
      <c r="X9" s="9"/>
      <c r="Y9" s="9"/>
      <c r="Z9" s="9"/>
      <c r="AA9" s="388">
        <f>単体BS!AA9/1000</f>
        <v>0</v>
      </c>
      <c r="AB9" s="389"/>
    </row>
    <row r="10" spans="1:28" s="7" customFormat="1" ht="14.85" customHeight="1">
      <c r="B10" s="15"/>
      <c r="C10" s="10"/>
      <c r="D10" s="10"/>
      <c r="E10" s="10"/>
      <c r="F10" s="10" t="s">
        <v>12</v>
      </c>
      <c r="G10" s="10"/>
      <c r="H10" s="10"/>
      <c r="I10" s="9"/>
      <c r="J10" s="9"/>
      <c r="K10" s="9"/>
      <c r="L10" s="9"/>
      <c r="M10" s="9"/>
      <c r="N10" s="388">
        <f>単体BS!N10/1000</f>
        <v>0</v>
      </c>
      <c r="O10" s="389"/>
      <c r="P10" s="12"/>
      <c r="Q10" s="10"/>
      <c r="R10" s="10" t="s">
        <v>13</v>
      </c>
      <c r="S10" s="10"/>
      <c r="T10" s="10"/>
      <c r="U10" s="10"/>
      <c r="V10" s="9"/>
      <c r="W10" s="9"/>
      <c r="X10" s="9"/>
      <c r="Y10" s="9"/>
      <c r="Z10" s="9"/>
      <c r="AA10" s="388">
        <f>単体BS!AA10/1000</f>
        <v>0</v>
      </c>
      <c r="AB10" s="389"/>
    </row>
    <row r="11" spans="1:28" s="7" customFormat="1" ht="14.85" customHeight="1">
      <c r="B11" s="15"/>
      <c r="C11" s="10"/>
      <c r="D11" s="10"/>
      <c r="E11" s="10"/>
      <c r="F11" s="10" t="s">
        <v>14</v>
      </c>
      <c r="G11" s="10"/>
      <c r="H11" s="10"/>
      <c r="I11" s="9"/>
      <c r="J11" s="9"/>
      <c r="K11" s="9"/>
      <c r="L11" s="9"/>
      <c r="M11" s="9"/>
      <c r="N11" s="388">
        <f>単体BS!N11/1000</f>
        <v>0</v>
      </c>
      <c r="O11" s="389"/>
      <c r="P11" s="12"/>
      <c r="Q11" s="10"/>
      <c r="R11" s="10" t="s">
        <v>15</v>
      </c>
      <c r="S11" s="10"/>
      <c r="T11" s="10"/>
      <c r="U11" s="10"/>
      <c r="V11" s="9"/>
      <c r="W11" s="9"/>
      <c r="X11" s="9"/>
      <c r="Y11" s="9"/>
      <c r="Z11" s="9"/>
      <c r="AA11" s="388">
        <f>単体BS!AA11/1000</f>
        <v>0</v>
      </c>
      <c r="AB11" s="389"/>
    </row>
    <row r="12" spans="1:28" s="7" customFormat="1" ht="14.85" customHeight="1">
      <c r="B12" s="15"/>
      <c r="C12" s="10"/>
      <c r="D12" s="10"/>
      <c r="E12" s="10"/>
      <c r="F12" s="10" t="s">
        <v>16</v>
      </c>
      <c r="G12" s="10"/>
      <c r="H12" s="10"/>
      <c r="I12" s="9"/>
      <c r="J12" s="9"/>
      <c r="K12" s="9"/>
      <c r="L12" s="9"/>
      <c r="M12" s="9"/>
      <c r="N12" s="388">
        <f>単体BS!N12/1000</f>
        <v>212901.25</v>
      </c>
      <c r="O12" s="389"/>
      <c r="P12" s="12"/>
      <c r="Q12" s="12"/>
      <c r="R12" s="10" t="s">
        <v>17</v>
      </c>
      <c r="S12" s="10"/>
      <c r="T12" s="10"/>
      <c r="U12" s="10"/>
      <c r="V12" s="9"/>
      <c r="W12" s="9"/>
      <c r="X12" s="9"/>
      <c r="Y12" s="9"/>
      <c r="Z12" s="9"/>
      <c r="AA12" s="388">
        <f>単体BS!AA12/1000</f>
        <v>0</v>
      </c>
      <c r="AB12" s="389"/>
    </row>
    <row r="13" spans="1:28" s="7" customFormat="1" ht="14.85" customHeight="1">
      <c r="B13" s="15"/>
      <c r="C13" s="10"/>
      <c r="D13" s="10"/>
      <c r="E13" s="10"/>
      <c r="F13" s="10" t="s">
        <v>18</v>
      </c>
      <c r="G13" s="10"/>
      <c r="H13" s="10"/>
      <c r="I13" s="9"/>
      <c r="J13" s="9"/>
      <c r="K13" s="9"/>
      <c r="L13" s="9"/>
      <c r="M13" s="9"/>
      <c r="N13" s="388">
        <f>単体BS!N13/1000</f>
        <v>-198554.753</v>
      </c>
      <c r="O13" s="389"/>
      <c r="P13" s="12"/>
      <c r="Q13" s="10" t="s">
        <v>228</v>
      </c>
      <c r="R13" s="10"/>
      <c r="S13" s="10"/>
      <c r="T13" s="10"/>
      <c r="U13" s="10"/>
      <c r="V13" s="9"/>
      <c r="W13" s="9"/>
      <c r="X13" s="9"/>
      <c r="Y13" s="9"/>
      <c r="Z13" s="9"/>
      <c r="AA13" s="388">
        <f>単体BS!AA13/1000</f>
        <v>1961.7339999999999</v>
      </c>
      <c r="AB13" s="389"/>
    </row>
    <row r="14" spans="1:28" s="7" customFormat="1" ht="14.85" customHeight="1">
      <c r="B14" s="15"/>
      <c r="C14" s="10"/>
      <c r="D14" s="10"/>
      <c r="E14" s="10"/>
      <c r="F14" s="10" t="s">
        <v>19</v>
      </c>
      <c r="G14" s="10"/>
      <c r="H14" s="10"/>
      <c r="I14" s="9"/>
      <c r="J14" s="9"/>
      <c r="K14" s="9"/>
      <c r="L14" s="9"/>
      <c r="M14" s="9"/>
      <c r="N14" s="388">
        <f>単体BS!N14/1000</f>
        <v>0</v>
      </c>
      <c r="O14" s="389"/>
      <c r="P14" s="12"/>
      <c r="Q14" s="12"/>
      <c r="R14" s="16" t="s">
        <v>20</v>
      </c>
      <c r="S14" s="10"/>
      <c r="T14" s="10"/>
      <c r="U14" s="10"/>
      <c r="V14" s="9"/>
      <c r="W14" s="9"/>
      <c r="X14" s="9"/>
      <c r="Y14" s="9"/>
      <c r="Z14" s="9"/>
      <c r="AA14" s="388">
        <f>単体BS!AA14/1000</f>
        <v>0</v>
      </c>
      <c r="AB14" s="389"/>
    </row>
    <row r="15" spans="1:28" s="7" customFormat="1" ht="14.85" customHeight="1">
      <c r="B15" s="15"/>
      <c r="C15" s="10"/>
      <c r="D15" s="10"/>
      <c r="E15" s="10"/>
      <c r="F15" s="10" t="s">
        <v>21</v>
      </c>
      <c r="G15" s="10"/>
      <c r="H15" s="10"/>
      <c r="I15" s="9"/>
      <c r="J15" s="9"/>
      <c r="K15" s="9"/>
      <c r="L15" s="9"/>
      <c r="M15" s="9"/>
      <c r="N15" s="388">
        <f>単体BS!N15/1000</f>
        <v>0</v>
      </c>
      <c r="O15" s="389"/>
      <c r="P15" s="12"/>
      <c r="Q15" s="12"/>
      <c r="R15" s="16" t="s">
        <v>22</v>
      </c>
      <c r="S15" s="16"/>
      <c r="T15" s="16"/>
      <c r="U15" s="16"/>
      <c r="V15" s="17"/>
      <c r="W15" s="17"/>
      <c r="X15" s="17"/>
      <c r="Y15" s="17"/>
      <c r="Z15" s="17"/>
      <c r="AA15" s="388">
        <f>単体BS!AA15/1000</f>
        <v>0</v>
      </c>
      <c r="AB15" s="389"/>
    </row>
    <row r="16" spans="1:28" s="7" customFormat="1" ht="14.85" customHeight="1">
      <c r="B16" s="15"/>
      <c r="C16" s="10"/>
      <c r="D16" s="10"/>
      <c r="E16" s="10"/>
      <c r="F16" s="10" t="s">
        <v>202</v>
      </c>
      <c r="G16" s="18"/>
      <c r="H16" s="18"/>
      <c r="I16" s="19"/>
      <c r="J16" s="19"/>
      <c r="K16" s="19"/>
      <c r="L16" s="19"/>
      <c r="M16" s="19"/>
      <c r="N16" s="388">
        <f>単体BS!N16/1000</f>
        <v>0</v>
      </c>
      <c r="O16" s="389"/>
      <c r="P16" s="12"/>
      <c r="Q16" s="12"/>
      <c r="R16" s="16" t="s">
        <v>23</v>
      </c>
      <c r="S16" s="16"/>
      <c r="T16" s="16"/>
      <c r="U16" s="16"/>
      <c r="V16" s="17"/>
      <c r="W16" s="17"/>
      <c r="X16" s="17"/>
      <c r="Y16" s="17"/>
      <c r="Z16" s="17"/>
      <c r="AA16" s="388">
        <f>単体BS!AA16/1000</f>
        <v>0</v>
      </c>
      <c r="AB16" s="389"/>
    </row>
    <row r="17" spans="2:28" s="7" customFormat="1" ht="14.85" customHeight="1">
      <c r="B17" s="15"/>
      <c r="C17" s="10"/>
      <c r="D17" s="10"/>
      <c r="E17" s="10"/>
      <c r="F17" s="10" t="s">
        <v>170</v>
      </c>
      <c r="G17" s="18"/>
      <c r="H17" s="18"/>
      <c r="I17" s="19"/>
      <c r="J17" s="19"/>
      <c r="K17" s="19"/>
      <c r="L17" s="19"/>
      <c r="M17" s="19"/>
      <c r="N17" s="388">
        <f>単体BS!N17/1000</f>
        <v>0</v>
      </c>
      <c r="O17" s="389"/>
      <c r="P17" s="20"/>
      <c r="Q17" s="12"/>
      <c r="R17" s="16" t="s">
        <v>24</v>
      </c>
      <c r="S17" s="16"/>
      <c r="T17" s="16"/>
      <c r="U17" s="16"/>
      <c r="V17" s="17"/>
      <c r="W17" s="17"/>
      <c r="X17" s="17"/>
      <c r="Y17" s="17"/>
      <c r="Z17" s="17"/>
      <c r="AA17" s="388">
        <f>単体BS!AA17/1000</f>
        <v>0</v>
      </c>
      <c r="AB17" s="389"/>
    </row>
    <row r="18" spans="2:28" s="7" customFormat="1" ht="14.85" customHeight="1">
      <c r="B18" s="15"/>
      <c r="C18" s="10"/>
      <c r="D18" s="10"/>
      <c r="E18" s="10"/>
      <c r="F18" s="10" t="s">
        <v>25</v>
      </c>
      <c r="G18" s="18"/>
      <c r="H18" s="18"/>
      <c r="I18" s="19"/>
      <c r="J18" s="19"/>
      <c r="K18" s="19"/>
      <c r="L18" s="19"/>
      <c r="M18" s="19"/>
      <c r="N18" s="388">
        <f>単体BS!N18/1000</f>
        <v>0</v>
      </c>
      <c r="O18" s="389"/>
      <c r="P18" s="20"/>
      <c r="Q18" s="12"/>
      <c r="R18" s="16" t="s">
        <v>26</v>
      </c>
      <c r="S18" s="16"/>
      <c r="T18" s="16"/>
      <c r="U18" s="16"/>
      <c r="V18" s="17"/>
      <c r="W18" s="17"/>
      <c r="X18" s="17"/>
      <c r="Y18" s="17"/>
      <c r="Z18" s="17"/>
      <c r="AA18" s="388">
        <f>単体BS!AA18/1000</f>
        <v>0</v>
      </c>
      <c r="AB18" s="389"/>
    </row>
    <row r="19" spans="2:28" s="7" customFormat="1" ht="14.85" customHeight="1">
      <c r="B19" s="15"/>
      <c r="C19" s="10"/>
      <c r="D19" s="10"/>
      <c r="E19" s="10"/>
      <c r="F19" s="10" t="s">
        <v>229</v>
      </c>
      <c r="G19" s="18"/>
      <c r="H19" s="18"/>
      <c r="I19" s="19"/>
      <c r="J19" s="19"/>
      <c r="K19" s="19"/>
      <c r="L19" s="19"/>
      <c r="M19" s="19"/>
      <c r="N19" s="388">
        <f>単体BS!N19/1000</f>
        <v>0</v>
      </c>
      <c r="O19" s="389"/>
      <c r="P19" s="12"/>
      <c r="Q19" s="12"/>
      <c r="R19" s="10" t="s">
        <v>27</v>
      </c>
      <c r="S19" s="10"/>
      <c r="T19" s="10"/>
      <c r="U19" s="10"/>
      <c r="V19" s="9"/>
      <c r="W19" s="9"/>
      <c r="X19" s="9"/>
      <c r="Y19" s="9"/>
      <c r="Z19" s="9"/>
      <c r="AA19" s="388">
        <f>単体BS!AA19/1000</f>
        <v>1961.7339999999999</v>
      </c>
      <c r="AB19" s="389"/>
    </row>
    <row r="20" spans="2:28" s="7" customFormat="1" ht="14.85" customHeight="1">
      <c r="B20" s="15"/>
      <c r="C20" s="10"/>
      <c r="D20" s="10"/>
      <c r="E20" s="10"/>
      <c r="F20" s="10" t="s">
        <v>28</v>
      </c>
      <c r="G20" s="18"/>
      <c r="H20" s="18"/>
      <c r="I20" s="19"/>
      <c r="J20" s="19"/>
      <c r="K20" s="19"/>
      <c r="L20" s="19"/>
      <c r="M20" s="19"/>
      <c r="N20" s="388">
        <f>単体BS!N20/1000</f>
        <v>0</v>
      </c>
      <c r="O20" s="389"/>
      <c r="P20" s="12"/>
      <c r="Q20" s="12"/>
      <c r="R20" s="21" t="s">
        <v>230</v>
      </c>
      <c r="S20" s="12"/>
      <c r="T20" s="12"/>
      <c r="U20" s="12"/>
      <c r="V20" s="14"/>
      <c r="W20" s="14"/>
      <c r="X20" s="14"/>
      <c r="Y20" s="14"/>
      <c r="Z20" s="14"/>
      <c r="AA20" s="388">
        <f>単体BS!AA20/1000</f>
        <v>0</v>
      </c>
      <c r="AB20" s="389"/>
    </row>
    <row r="21" spans="2:28" s="7" customFormat="1" ht="14.85" customHeight="1">
      <c r="B21" s="15"/>
      <c r="C21" s="10"/>
      <c r="D21" s="10"/>
      <c r="E21" s="10"/>
      <c r="F21" s="10" t="s">
        <v>29</v>
      </c>
      <c r="G21" s="18"/>
      <c r="H21" s="18"/>
      <c r="I21" s="19"/>
      <c r="J21" s="19"/>
      <c r="K21" s="19"/>
      <c r="L21" s="19"/>
      <c r="M21" s="19"/>
      <c r="N21" s="388">
        <f>単体BS!N21/1000</f>
        <v>0</v>
      </c>
      <c r="O21" s="389"/>
      <c r="P21" s="12"/>
      <c r="Q21" s="12"/>
      <c r="R21" s="12" t="s">
        <v>17</v>
      </c>
      <c r="S21" s="12"/>
      <c r="T21" s="12"/>
      <c r="U21" s="12"/>
      <c r="V21" s="14"/>
      <c r="W21" s="14"/>
      <c r="X21" s="14"/>
      <c r="Y21" s="14"/>
      <c r="Z21" s="14"/>
      <c r="AA21" s="388">
        <f>単体BS!AA21/1000</f>
        <v>0</v>
      </c>
      <c r="AB21" s="389"/>
    </row>
    <row r="22" spans="2:28" s="7" customFormat="1" ht="14.85" customHeight="1">
      <c r="B22" s="15"/>
      <c r="C22" s="10"/>
      <c r="D22" s="10"/>
      <c r="E22" s="10"/>
      <c r="F22" s="10" t="s">
        <v>231</v>
      </c>
      <c r="G22" s="10"/>
      <c r="H22" s="10"/>
      <c r="I22" s="9"/>
      <c r="J22" s="9"/>
      <c r="K22" s="9"/>
      <c r="L22" s="9"/>
      <c r="M22" s="9"/>
      <c r="N22" s="388">
        <f>単体BS!N22/1000</f>
        <v>0</v>
      </c>
      <c r="O22" s="389"/>
      <c r="P22" s="392" t="s">
        <v>30</v>
      </c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4">
        <f>単体BS!AA22/1000</f>
        <v>1961.7339999999999</v>
      </c>
      <c r="AB22" s="395"/>
    </row>
    <row r="23" spans="2:28" s="7" customFormat="1" ht="14.85" customHeight="1">
      <c r="B23" s="15"/>
      <c r="C23" s="10"/>
      <c r="D23" s="10"/>
      <c r="E23" s="10"/>
      <c r="F23" s="10" t="s">
        <v>31</v>
      </c>
      <c r="G23" s="10"/>
      <c r="H23" s="10"/>
      <c r="I23" s="9"/>
      <c r="J23" s="9"/>
      <c r="K23" s="9"/>
      <c r="L23" s="9"/>
      <c r="M23" s="9"/>
      <c r="N23" s="388">
        <f>単体BS!N23/1000</f>
        <v>0</v>
      </c>
      <c r="O23" s="389"/>
      <c r="P23" s="12" t="s">
        <v>32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88"/>
      <c r="AB23" s="389"/>
    </row>
    <row r="24" spans="2:28" s="7" customFormat="1" ht="14.85" customHeight="1">
      <c r="B24" s="15"/>
      <c r="C24" s="10"/>
      <c r="D24" s="10"/>
      <c r="E24" s="10"/>
      <c r="F24" s="10" t="s">
        <v>33</v>
      </c>
      <c r="G24" s="10"/>
      <c r="H24" s="10"/>
      <c r="I24" s="9"/>
      <c r="J24" s="9"/>
      <c r="K24" s="9"/>
      <c r="L24" s="9"/>
      <c r="M24" s="9"/>
      <c r="N24" s="388">
        <f>単体BS!N24/1000</f>
        <v>0</v>
      </c>
      <c r="O24" s="389"/>
      <c r="P24" s="12"/>
      <c r="Q24" s="16" t="s">
        <v>34</v>
      </c>
      <c r="R24" s="23"/>
      <c r="S24" s="23"/>
      <c r="T24" s="23"/>
      <c r="U24" s="23"/>
      <c r="V24" s="24"/>
      <c r="W24" s="24"/>
      <c r="X24" s="24"/>
      <c r="Y24" s="24"/>
      <c r="Z24" s="24"/>
      <c r="AA24" s="388">
        <f>単体BS!AA24/1000</f>
        <v>18743.36</v>
      </c>
      <c r="AB24" s="389"/>
    </row>
    <row r="25" spans="2:28" s="7" customFormat="1" ht="14.85" customHeight="1">
      <c r="B25" s="15"/>
      <c r="C25" s="10"/>
      <c r="D25" s="10"/>
      <c r="E25" s="10" t="s">
        <v>35</v>
      </c>
      <c r="F25" s="10"/>
      <c r="G25" s="10"/>
      <c r="H25" s="10"/>
      <c r="I25" s="9"/>
      <c r="J25" s="9"/>
      <c r="K25" s="9"/>
      <c r="L25" s="9"/>
      <c r="M25" s="9"/>
      <c r="N25" s="388">
        <f>単体BS!N25/1000</f>
        <v>0</v>
      </c>
      <c r="O25" s="389"/>
      <c r="P25" s="12"/>
      <c r="Q25" s="14" t="s">
        <v>36</v>
      </c>
      <c r="R25" s="23"/>
      <c r="S25" s="23"/>
      <c r="T25" s="23"/>
      <c r="U25" s="23"/>
      <c r="V25" s="24"/>
      <c r="W25" s="24"/>
      <c r="X25" s="24"/>
      <c r="Y25" s="24"/>
      <c r="Z25" s="24"/>
      <c r="AA25" s="388">
        <f>単体BS!AA25/1000</f>
        <v>-1338.1389999999999</v>
      </c>
      <c r="AB25" s="389"/>
    </row>
    <row r="26" spans="2:28" s="7" customFormat="1" ht="14.85" customHeight="1">
      <c r="B26" s="15"/>
      <c r="C26" s="10"/>
      <c r="D26" s="10"/>
      <c r="E26" s="10"/>
      <c r="F26" s="10" t="s">
        <v>37</v>
      </c>
      <c r="G26" s="10"/>
      <c r="H26" s="10"/>
      <c r="I26" s="9"/>
      <c r="J26" s="9"/>
      <c r="K26" s="9"/>
      <c r="L26" s="9"/>
      <c r="M26" s="9"/>
      <c r="N26" s="388">
        <f>単体BS!N26/1000</f>
        <v>0</v>
      </c>
      <c r="O26" s="389"/>
      <c r="P26" s="213"/>
      <c r="Q26" s="14"/>
      <c r="R26" s="14"/>
      <c r="S26" s="14"/>
      <c r="T26" s="14"/>
      <c r="U26" s="14"/>
      <c r="V26" s="14"/>
      <c r="W26" s="14"/>
      <c r="X26" s="14"/>
      <c r="Y26" s="14"/>
      <c r="Z26" s="214"/>
      <c r="AA26" s="388"/>
      <c r="AB26" s="389"/>
    </row>
    <row r="27" spans="2:28" s="7" customFormat="1" ht="14.85" customHeight="1">
      <c r="B27" s="15"/>
      <c r="C27" s="10"/>
      <c r="D27" s="10"/>
      <c r="E27" s="10"/>
      <c r="F27" s="10" t="s">
        <v>16</v>
      </c>
      <c r="G27" s="10"/>
      <c r="H27" s="10"/>
      <c r="I27" s="9"/>
      <c r="J27" s="9"/>
      <c r="K27" s="9"/>
      <c r="L27" s="9"/>
      <c r="M27" s="9"/>
      <c r="N27" s="388">
        <f>単体BS!N27/1000</f>
        <v>0</v>
      </c>
      <c r="O27" s="389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88"/>
      <c r="AB27" s="389"/>
    </row>
    <row r="28" spans="2:28" s="7" customFormat="1" ht="14.85" customHeight="1">
      <c r="B28" s="15"/>
      <c r="C28" s="10"/>
      <c r="D28" s="10"/>
      <c r="E28" s="10"/>
      <c r="F28" s="10" t="s">
        <v>18</v>
      </c>
      <c r="G28" s="10"/>
      <c r="H28" s="10"/>
      <c r="I28" s="9"/>
      <c r="J28" s="9"/>
      <c r="K28" s="9"/>
      <c r="L28" s="9"/>
      <c r="M28" s="9"/>
      <c r="N28" s="388">
        <f>単体BS!N28/1000</f>
        <v>0</v>
      </c>
      <c r="O28" s="389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88"/>
      <c r="AB28" s="389"/>
    </row>
    <row r="29" spans="2:28" s="7" customFormat="1" ht="14.85" customHeight="1">
      <c r="B29" s="15"/>
      <c r="C29" s="10"/>
      <c r="D29" s="10"/>
      <c r="E29" s="10"/>
      <c r="F29" s="10" t="s">
        <v>38</v>
      </c>
      <c r="G29" s="10"/>
      <c r="H29" s="10"/>
      <c r="I29" s="9"/>
      <c r="J29" s="9"/>
      <c r="K29" s="9"/>
      <c r="L29" s="9"/>
      <c r="M29" s="9"/>
      <c r="N29" s="388">
        <f>単体BS!N29/1000</f>
        <v>0</v>
      </c>
      <c r="O29" s="389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88"/>
      <c r="AB29" s="389"/>
    </row>
    <row r="30" spans="2:28" s="7" customFormat="1" ht="14.85" customHeight="1">
      <c r="B30" s="15"/>
      <c r="C30" s="10"/>
      <c r="D30" s="10"/>
      <c r="E30" s="10"/>
      <c r="F30" s="10" t="s">
        <v>21</v>
      </c>
      <c r="G30" s="10"/>
      <c r="H30" s="10"/>
      <c r="I30" s="9"/>
      <c r="J30" s="9"/>
      <c r="K30" s="9"/>
      <c r="L30" s="9"/>
      <c r="M30" s="9"/>
      <c r="N30" s="388">
        <f>単体BS!N30/1000</f>
        <v>0</v>
      </c>
      <c r="O30" s="389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388"/>
      <c r="AB30" s="389"/>
    </row>
    <row r="31" spans="2:28" s="7" customFormat="1" ht="14.85" customHeight="1">
      <c r="B31" s="15"/>
      <c r="C31" s="10"/>
      <c r="D31" s="10"/>
      <c r="E31" s="10"/>
      <c r="F31" s="10" t="s">
        <v>39</v>
      </c>
      <c r="G31" s="10"/>
      <c r="H31" s="10"/>
      <c r="I31" s="9"/>
      <c r="J31" s="9"/>
      <c r="K31" s="9"/>
      <c r="L31" s="9"/>
      <c r="M31" s="9"/>
      <c r="N31" s="388">
        <f>単体BS!N31/1000</f>
        <v>0</v>
      </c>
      <c r="O31" s="38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88"/>
      <c r="AB31" s="389"/>
    </row>
    <row r="32" spans="2:28" s="7" customFormat="1" ht="14.85" customHeight="1">
      <c r="B32" s="15"/>
      <c r="C32" s="10"/>
      <c r="D32" s="10"/>
      <c r="E32" s="10"/>
      <c r="F32" s="10" t="s">
        <v>31</v>
      </c>
      <c r="G32" s="10"/>
      <c r="H32" s="10"/>
      <c r="I32" s="9"/>
      <c r="J32" s="9"/>
      <c r="K32" s="9"/>
      <c r="L32" s="9"/>
      <c r="M32" s="9"/>
      <c r="N32" s="388">
        <f>単体BS!N32/1000</f>
        <v>0</v>
      </c>
      <c r="O32" s="38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88"/>
      <c r="AB32" s="389"/>
    </row>
    <row r="33" spans="2:28" s="7" customFormat="1" ht="14.85" customHeight="1">
      <c r="B33" s="15"/>
      <c r="C33" s="10"/>
      <c r="D33" s="10"/>
      <c r="E33" s="10"/>
      <c r="F33" s="10" t="s">
        <v>33</v>
      </c>
      <c r="G33" s="10"/>
      <c r="H33" s="10"/>
      <c r="I33" s="9"/>
      <c r="J33" s="9"/>
      <c r="K33" s="9"/>
      <c r="L33" s="9"/>
      <c r="M33" s="9"/>
      <c r="N33" s="388">
        <f>単体BS!N33/1000</f>
        <v>0</v>
      </c>
      <c r="O33" s="38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88"/>
      <c r="AB33" s="389"/>
    </row>
    <row r="34" spans="2:28" s="7" customFormat="1" ht="14.85" customHeight="1">
      <c r="B34" s="15"/>
      <c r="C34" s="10"/>
      <c r="D34" s="10"/>
      <c r="E34" s="10" t="s">
        <v>40</v>
      </c>
      <c r="F34" s="26"/>
      <c r="G34" s="26"/>
      <c r="H34" s="26"/>
      <c r="I34" s="27"/>
      <c r="J34" s="27"/>
      <c r="K34" s="27"/>
      <c r="L34" s="27"/>
      <c r="M34" s="27"/>
      <c r="N34" s="388">
        <f>単体BS!N34/1000</f>
        <v>25353</v>
      </c>
      <c r="O34" s="389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388"/>
      <c r="AB34" s="389"/>
    </row>
    <row r="35" spans="2:28" s="7" customFormat="1" ht="14.85" customHeight="1">
      <c r="B35" s="15"/>
      <c r="C35" s="10"/>
      <c r="D35" s="10"/>
      <c r="E35" s="10" t="s">
        <v>41</v>
      </c>
      <c r="F35" s="26"/>
      <c r="G35" s="26"/>
      <c r="H35" s="26"/>
      <c r="I35" s="27"/>
      <c r="J35" s="27"/>
      <c r="K35" s="27"/>
      <c r="L35" s="27"/>
      <c r="M35" s="27"/>
      <c r="N35" s="388">
        <f>単体BS!N35/1000</f>
        <v>-24704.991999999998</v>
      </c>
      <c r="O35" s="389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88"/>
      <c r="AB35" s="389"/>
    </row>
    <row r="36" spans="2:28" s="7" customFormat="1" ht="14.85" customHeight="1">
      <c r="B36" s="15"/>
      <c r="C36" s="10"/>
      <c r="D36" s="10" t="s">
        <v>42</v>
      </c>
      <c r="E36" s="10"/>
      <c r="F36" s="26"/>
      <c r="G36" s="26"/>
      <c r="H36" s="26"/>
      <c r="I36" s="27"/>
      <c r="J36" s="27"/>
      <c r="K36" s="27"/>
      <c r="L36" s="27"/>
      <c r="M36" s="27"/>
      <c r="N36" s="388">
        <f>単体BS!N36/1000</f>
        <v>0</v>
      </c>
      <c r="O36" s="389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88"/>
      <c r="AB36" s="389"/>
    </row>
    <row r="37" spans="2:28" s="7" customFormat="1" ht="14.85" customHeight="1">
      <c r="B37" s="15"/>
      <c r="C37" s="10"/>
      <c r="D37" s="10"/>
      <c r="E37" s="10" t="s">
        <v>43</v>
      </c>
      <c r="F37" s="10"/>
      <c r="G37" s="10"/>
      <c r="H37" s="10"/>
      <c r="I37" s="9"/>
      <c r="J37" s="9"/>
      <c r="K37" s="9"/>
      <c r="L37" s="9"/>
      <c r="M37" s="9"/>
      <c r="N37" s="388">
        <f>単体BS!N37/1000</f>
        <v>0</v>
      </c>
      <c r="O37" s="389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88"/>
      <c r="AB37" s="389"/>
    </row>
    <row r="38" spans="2:28" s="7" customFormat="1" ht="14.85" customHeight="1">
      <c r="B38" s="15"/>
      <c r="C38" s="10"/>
      <c r="D38" s="10"/>
      <c r="E38" s="10" t="s">
        <v>232</v>
      </c>
      <c r="F38" s="10"/>
      <c r="G38" s="10"/>
      <c r="H38" s="10"/>
      <c r="I38" s="9"/>
      <c r="J38" s="9"/>
      <c r="K38" s="9"/>
      <c r="L38" s="9"/>
      <c r="M38" s="9"/>
      <c r="N38" s="388">
        <f>単体BS!N38/1000</f>
        <v>0</v>
      </c>
      <c r="O38" s="389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88"/>
      <c r="AB38" s="389"/>
    </row>
    <row r="39" spans="2:28" s="7" customFormat="1" ht="14.85" customHeight="1">
      <c r="B39" s="15"/>
      <c r="C39" s="10"/>
      <c r="D39" s="10" t="s">
        <v>44</v>
      </c>
      <c r="E39" s="10"/>
      <c r="F39" s="10"/>
      <c r="G39" s="10"/>
      <c r="H39" s="10"/>
      <c r="I39" s="10"/>
      <c r="J39" s="9"/>
      <c r="K39" s="9"/>
      <c r="L39" s="9"/>
      <c r="M39" s="9"/>
      <c r="N39" s="388">
        <f>単体BS!N39/1000</f>
        <v>3748.855</v>
      </c>
      <c r="O39" s="38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88"/>
      <c r="AB39" s="389"/>
    </row>
    <row r="40" spans="2:28" s="7" customFormat="1" ht="14.85" customHeight="1">
      <c r="B40" s="15"/>
      <c r="C40" s="10"/>
      <c r="D40" s="10"/>
      <c r="E40" s="10" t="s">
        <v>45</v>
      </c>
      <c r="F40" s="10"/>
      <c r="G40" s="10"/>
      <c r="H40" s="10"/>
      <c r="I40" s="10"/>
      <c r="J40" s="9"/>
      <c r="K40" s="9"/>
      <c r="L40" s="9"/>
      <c r="M40" s="9"/>
      <c r="N40" s="388">
        <f>単体BS!N40/1000</f>
        <v>0</v>
      </c>
      <c r="O40" s="389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88"/>
      <c r="AB40" s="389"/>
    </row>
    <row r="41" spans="2:28" s="7" customFormat="1" ht="14.85" customHeight="1">
      <c r="B41" s="15"/>
      <c r="C41" s="10"/>
      <c r="D41" s="10"/>
      <c r="E41" s="10"/>
      <c r="F41" s="16" t="s">
        <v>46</v>
      </c>
      <c r="G41" s="10"/>
      <c r="H41" s="10"/>
      <c r="I41" s="10"/>
      <c r="J41" s="9"/>
      <c r="K41" s="9"/>
      <c r="L41" s="9"/>
      <c r="M41" s="9"/>
      <c r="N41" s="388">
        <f>単体BS!N41/1000</f>
        <v>0</v>
      </c>
      <c r="O41" s="389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88"/>
      <c r="AB41" s="389"/>
    </row>
    <row r="42" spans="2:28" s="7" customFormat="1" ht="14.85" customHeight="1">
      <c r="B42" s="15"/>
      <c r="C42" s="10"/>
      <c r="D42" s="10"/>
      <c r="E42" s="10"/>
      <c r="F42" s="16" t="s">
        <v>47</v>
      </c>
      <c r="G42" s="10"/>
      <c r="H42" s="10"/>
      <c r="I42" s="10"/>
      <c r="J42" s="9"/>
      <c r="K42" s="9"/>
      <c r="L42" s="9"/>
      <c r="M42" s="9"/>
      <c r="N42" s="388">
        <f>単体BS!N42/1000</f>
        <v>0</v>
      </c>
      <c r="O42" s="389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88"/>
      <c r="AB42" s="389"/>
    </row>
    <row r="43" spans="2:28" s="7" customFormat="1" ht="14.85" customHeight="1">
      <c r="B43" s="15"/>
      <c r="C43" s="10"/>
      <c r="D43" s="10"/>
      <c r="E43" s="10"/>
      <c r="F43" s="16" t="s">
        <v>17</v>
      </c>
      <c r="G43" s="10"/>
      <c r="H43" s="10"/>
      <c r="I43" s="10"/>
      <c r="J43" s="9"/>
      <c r="K43" s="9"/>
      <c r="L43" s="9"/>
      <c r="M43" s="9"/>
      <c r="N43" s="388">
        <f>単体BS!N43/1000</f>
        <v>0</v>
      </c>
      <c r="O43" s="389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370"/>
      <c r="AB43" s="371"/>
    </row>
    <row r="44" spans="2:28" s="7" customFormat="1" ht="14.85" customHeight="1">
      <c r="B44" s="15"/>
      <c r="C44" s="10"/>
      <c r="D44" s="10"/>
      <c r="E44" s="10" t="s">
        <v>204</v>
      </c>
      <c r="F44" s="10"/>
      <c r="G44" s="10"/>
      <c r="H44" s="10"/>
      <c r="I44" s="9"/>
      <c r="J44" s="9"/>
      <c r="K44" s="9"/>
      <c r="L44" s="9"/>
      <c r="M44" s="9"/>
      <c r="N44" s="388">
        <f>単体BS!N44/1000</f>
        <v>0</v>
      </c>
      <c r="O44" s="389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370"/>
      <c r="AB44" s="371"/>
    </row>
    <row r="45" spans="2:28" s="7" customFormat="1" ht="14.85" customHeight="1">
      <c r="B45" s="15"/>
      <c r="C45" s="10"/>
      <c r="D45" s="10"/>
      <c r="E45" s="10" t="s">
        <v>48</v>
      </c>
      <c r="F45" s="10"/>
      <c r="G45" s="10"/>
      <c r="H45" s="10"/>
      <c r="I45" s="9"/>
      <c r="J45" s="9"/>
      <c r="K45" s="9"/>
      <c r="L45" s="9"/>
      <c r="M45" s="9"/>
      <c r="N45" s="388">
        <f>単体BS!N45/1000</f>
        <v>0</v>
      </c>
      <c r="O45" s="389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370"/>
      <c r="AB45" s="371"/>
    </row>
    <row r="46" spans="2:28" s="7" customFormat="1" ht="14.85" customHeight="1">
      <c r="B46" s="15"/>
      <c r="C46" s="10"/>
      <c r="D46" s="10"/>
      <c r="E46" s="10" t="s">
        <v>49</v>
      </c>
      <c r="F46" s="10"/>
      <c r="G46" s="10"/>
      <c r="H46" s="10"/>
      <c r="I46" s="9"/>
      <c r="J46" s="9"/>
      <c r="K46" s="9"/>
      <c r="L46" s="9"/>
      <c r="M46" s="9"/>
      <c r="N46" s="388">
        <f>単体BS!N46/1000</f>
        <v>0</v>
      </c>
      <c r="O46" s="389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88"/>
      <c r="AB46" s="389"/>
    </row>
    <row r="47" spans="2:28" s="7" customFormat="1" ht="14.85" customHeight="1">
      <c r="B47" s="15"/>
      <c r="C47" s="10"/>
      <c r="D47" s="10"/>
      <c r="E47" s="10" t="s">
        <v>50</v>
      </c>
      <c r="F47" s="10"/>
      <c r="G47" s="10"/>
      <c r="H47" s="10"/>
      <c r="I47" s="9"/>
      <c r="J47" s="9"/>
      <c r="K47" s="9"/>
      <c r="L47" s="9"/>
      <c r="M47" s="9"/>
      <c r="N47" s="388">
        <f>単体BS!N47/1000</f>
        <v>3748.855</v>
      </c>
      <c r="O47" s="389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370"/>
      <c r="AB47" s="371"/>
    </row>
    <row r="48" spans="2:28" s="7" customFormat="1" ht="14.85" customHeight="1">
      <c r="B48" s="15"/>
      <c r="C48" s="10"/>
      <c r="D48" s="10"/>
      <c r="E48" s="10"/>
      <c r="F48" s="16" t="s">
        <v>51</v>
      </c>
      <c r="G48" s="10"/>
      <c r="H48" s="10"/>
      <c r="I48" s="9"/>
      <c r="J48" s="9"/>
      <c r="K48" s="9"/>
      <c r="L48" s="9"/>
      <c r="M48" s="9"/>
      <c r="N48" s="388">
        <f>単体BS!N48/1000</f>
        <v>0</v>
      </c>
      <c r="O48" s="38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388"/>
      <c r="AB48" s="389"/>
    </row>
    <row r="49" spans="2:28" s="7" customFormat="1" ht="14.85" customHeight="1">
      <c r="B49" s="15"/>
      <c r="C49" s="9"/>
      <c r="D49" s="10"/>
      <c r="E49" s="10"/>
      <c r="F49" s="10" t="s">
        <v>39</v>
      </c>
      <c r="G49" s="10"/>
      <c r="H49" s="10"/>
      <c r="I49" s="9"/>
      <c r="J49" s="9"/>
      <c r="K49" s="9"/>
      <c r="L49" s="9"/>
      <c r="M49" s="9"/>
      <c r="N49" s="388">
        <f>単体BS!N49/1000</f>
        <v>3748.855</v>
      </c>
      <c r="O49" s="389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88"/>
      <c r="AB49" s="389"/>
    </row>
    <row r="50" spans="2:28" s="7" customFormat="1" ht="14.85" customHeight="1">
      <c r="B50" s="15"/>
      <c r="C50" s="9"/>
      <c r="D50" s="10"/>
      <c r="E50" s="10" t="s">
        <v>17</v>
      </c>
      <c r="F50" s="10"/>
      <c r="G50" s="10"/>
      <c r="H50" s="10"/>
      <c r="I50" s="9"/>
      <c r="J50" s="9"/>
      <c r="K50" s="9"/>
      <c r="L50" s="9"/>
      <c r="M50" s="9"/>
      <c r="N50" s="388">
        <f>単体BS!N50/1000</f>
        <v>0</v>
      </c>
      <c r="O50" s="38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388"/>
      <c r="AB50" s="389"/>
    </row>
    <row r="51" spans="2:28" s="7" customFormat="1" ht="14.85" customHeight="1">
      <c r="B51" s="15"/>
      <c r="C51" s="9"/>
      <c r="D51" s="10"/>
      <c r="E51" s="16" t="s">
        <v>52</v>
      </c>
      <c r="F51" s="10"/>
      <c r="G51" s="10"/>
      <c r="H51" s="10"/>
      <c r="I51" s="9"/>
      <c r="J51" s="9"/>
      <c r="K51" s="9"/>
      <c r="L51" s="9"/>
      <c r="M51" s="9"/>
      <c r="N51" s="388">
        <f>単体BS!N51/1000</f>
        <v>0</v>
      </c>
      <c r="O51" s="389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388"/>
      <c r="AB51" s="389"/>
    </row>
    <row r="52" spans="2:28" s="7" customFormat="1" ht="14.85" customHeight="1">
      <c r="B52" s="15"/>
      <c r="C52" s="9" t="s">
        <v>53</v>
      </c>
      <c r="D52" s="10"/>
      <c r="E52" s="11"/>
      <c r="F52" s="11"/>
      <c r="G52" s="11"/>
      <c r="H52" s="9"/>
      <c r="I52" s="9"/>
      <c r="J52" s="9"/>
      <c r="K52" s="9"/>
      <c r="L52" s="9"/>
      <c r="M52" s="9"/>
      <c r="N52" s="388">
        <f>単体BS!N52/1000</f>
        <v>623.59500000000003</v>
      </c>
      <c r="O52" s="38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388"/>
      <c r="AB52" s="389"/>
    </row>
    <row r="53" spans="2:28" s="7" customFormat="1" ht="14.85" customHeight="1">
      <c r="B53" s="15"/>
      <c r="C53" s="9"/>
      <c r="D53" s="10" t="s">
        <v>54</v>
      </c>
      <c r="E53" s="11"/>
      <c r="F53" s="11"/>
      <c r="G53" s="11"/>
      <c r="H53" s="9"/>
      <c r="I53" s="9"/>
      <c r="J53" s="9"/>
      <c r="K53" s="9"/>
      <c r="L53" s="9"/>
      <c r="M53" s="9"/>
      <c r="N53" s="388">
        <f>単体BS!N53/1000</f>
        <v>623.59500000000003</v>
      </c>
      <c r="O53" s="38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370"/>
      <c r="AB53" s="371"/>
    </row>
    <row r="54" spans="2:28" s="7" customFormat="1" ht="14.85" customHeight="1">
      <c r="B54" s="15"/>
      <c r="C54" s="9"/>
      <c r="D54" s="16" t="s">
        <v>55</v>
      </c>
      <c r="E54" s="10"/>
      <c r="F54" s="26"/>
      <c r="G54" s="23"/>
      <c r="H54" s="23"/>
      <c r="I54" s="24"/>
      <c r="J54" s="9"/>
      <c r="K54" s="9"/>
      <c r="L54" s="9"/>
      <c r="M54" s="9"/>
      <c r="N54" s="388">
        <f>単体BS!N54/1000</f>
        <v>0</v>
      </c>
      <c r="O54" s="38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388"/>
      <c r="AB54" s="389"/>
    </row>
    <row r="55" spans="2:28" s="7" customFormat="1" ht="14.85" customHeight="1">
      <c r="B55" s="15"/>
      <c r="C55" s="9"/>
      <c r="D55" s="10" t="s">
        <v>56</v>
      </c>
      <c r="E55" s="10"/>
      <c r="F55" s="10"/>
      <c r="G55" s="10"/>
      <c r="H55" s="10"/>
      <c r="I55" s="9"/>
      <c r="J55" s="9"/>
      <c r="K55" s="9"/>
      <c r="L55" s="9"/>
      <c r="M55" s="9"/>
      <c r="N55" s="388">
        <f>単体BS!N55/1000</f>
        <v>0</v>
      </c>
      <c r="O55" s="38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88"/>
      <c r="AB55" s="389"/>
    </row>
    <row r="56" spans="2:28" s="7" customFormat="1" ht="14.85" customHeight="1">
      <c r="B56" s="15"/>
      <c r="C56" s="10"/>
      <c r="D56" s="10" t="s">
        <v>50</v>
      </c>
      <c r="E56" s="10"/>
      <c r="F56" s="26"/>
      <c r="G56" s="23"/>
      <c r="H56" s="23"/>
      <c r="I56" s="24"/>
      <c r="J56" s="24"/>
      <c r="K56" s="24"/>
      <c r="L56" s="24"/>
      <c r="M56" s="24"/>
      <c r="N56" s="388">
        <f>単体BS!N56/1000</f>
        <v>0</v>
      </c>
      <c r="O56" s="389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388"/>
      <c r="AB56" s="389"/>
    </row>
    <row r="57" spans="2:28" s="7" customFormat="1" ht="14.85" customHeight="1">
      <c r="B57" s="15"/>
      <c r="C57" s="10"/>
      <c r="D57" s="10"/>
      <c r="E57" s="10" t="s">
        <v>57</v>
      </c>
      <c r="F57" s="10"/>
      <c r="G57" s="10"/>
      <c r="H57" s="10"/>
      <c r="I57" s="9"/>
      <c r="J57" s="9"/>
      <c r="K57" s="9"/>
      <c r="L57" s="9"/>
      <c r="M57" s="9"/>
      <c r="N57" s="388">
        <f>単体BS!N57/1000</f>
        <v>0</v>
      </c>
      <c r="O57" s="389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388"/>
      <c r="AB57" s="389"/>
    </row>
    <row r="58" spans="2:28" s="7" customFormat="1" ht="14.85" customHeight="1">
      <c r="B58" s="15"/>
      <c r="C58" s="10"/>
      <c r="D58" s="10"/>
      <c r="E58" s="16" t="s">
        <v>51</v>
      </c>
      <c r="F58" s="10"/>
      <c r="G58" s="10"/>
      <c r="H58" s="10"/>
      <c r="I58" s="9"/>
      <c r="J58" s="9"/>
      <c r="K58" s="9"/>
      <c r="L58" s="9"/>
      <c r="M58" s="9"/>
      <c r="N58" s="388">
        <f>単体BS!N58/1000</f>
        <v>0</v>
      </c>
      <c r="O58" s="389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388"/>
      <c r="AB58" s="389"/>
    </row>
    <row r="59" spans="2:28" s="7" customFormat="1" ht="14.85" customHeight="1">
      <c r="B59" s="15"/>
      <c r="C59" s="10"/>
      <c r="D59" s="10" t="s">
        <v>58</v>
      </c>
      <c r="E59" s="10"/>
      <c r="F59" s="26"/>
      <c r="G59" s="23"/>
      <c r="H59" s="23"/>
      <c r="I59" s="24"/>
      <c r="J59" s="24"/>
      <c r="K59" s="24"/>
      <c r="L59" s="24"/>
      <c r="M59" s="24"/>
      <c r="N59" s="388">
        <f>単体BS!N59/1000</f>
        <v>0</v>
      </c>
      <c r="O59" s="389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388"/>
      <c r="AB59" s="389"/>
    </row>
    <row r="60" spans="2:28" s="7" customFormat="1" ht="14.85" customHeight="1">
      <c r="B60" s="15"/>
      <c r="C60" s="10"/>
      <c r="D60" s="10" t="s">
        <v>39</v>
      </c>
      <c r="E60" s="10"/>
      <c r="F60" s="10"/>
      <c r="G60" s="10"/>
      <c r="H60" s="10"/>
      <c r="I60" s="9"/>
      <c r="J60" s="9"/>
      <c r="K60" s="9"/>
      <c r="L60" s="9"/>
      <c r="M60" s="9"/>
      <c r="N60" s="388">
        <f>単体BS!N60/1000</f>
        <v>0</v>
      </c>
      <c r="O60" s="389"/>
      <c r="P60" s="411"/>
      <c r="Q60" s="412"/>
      <c r="R60" s="412"/>
      <c r="S60" s="412"/>
      <c r="T60" s="412"/>
      <c r="U60" s="412"/>
      <c r="V60" s="412"/>
      <c r="W60" s="412"/>
      <c r="X60" s="412"/>
      <c r="Y60" s="412"/>
      <c r="Z60" s="413"/>
      <c r="AA60" s="414"/>
      <c r="AB60" s="415"/>
    </row>
    <row r="61" spans="2:28" s="7" customFormat="1" ht="16.5" customHeight="1" thickBot="1">
      <c r="B61" s="15"/>
      <c r="C61" s="10"/>
      <c r="D61" s="16" t="s">
        <v>52</v>
      </c>
      <c r="E61" s="10"/>
      <c r="F61" s="10"/>
      <c r="G61" s="10"/>
      <c r="H61" s="10"/>
      <c r="I61" s="9"/>
      <c r="J61" s="9"/>
      <c r="K61" s="9"/>
      <c r="L61" s="9"/>
      <c r="M61" s="9"/>
      <c r="N61" s="388">
        <f>単体BS!N61/1000</f>
        <v>0</v>
      </c>
      <c r="O61" s="389"/>
      <c r="P61" s="400" t="s">
        <v>59</v>
      </c>
      <c r="Q61" s="401"/>
      <c r="R61" s="401"/>
      <c r="S61" s="401"/>
      <c r="T61" s="401"/>
      <c r="U61" s="401"/>
      <c r="V61" s="401"/>
      <c r="W61" s="401"/>
      <c r="X61" s="401"/>
      <c r="Y61" s="401"/>
      <c r="Z61" s="402"/>
      <c r="AA61" s="398">
        <f>単体BS!AA61/1000</f>
        <v>17405.221000000001</v>
      </c>
      <c r="AB61" s="399"/>
    </row>
    <row r="62" spans="2:28" s="7" customFormat="1" ht="14.85" customHeight="1" thickBot="1">
      <c r="B62" s="403" t="s">
        <v>60</v>
      </c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5"/>
      <c r="N62" s="406">
        <f>単体BS!N62/1000</f>
        <v>19366.955000000002</v>
      </c>
      <c r="O62" s="407"/>
      <c r="P62" s="408" t="s">
        <v>61</v>
      </c>
      <c r="Q62" s="409"/>
      <c r="R62" s="409"/>
      <c r="S62" s="409"/>
      <c r="T62" s="409"/>
      <c r="U62" s="409"/>
      <c r="V62" s="409"/>
      <c r="W62" s="409"/>
      <c r="X62" s="409"/>
      <c r="Y62" s="409"/>
      <c r="Z62" s="410"/>
      <c r="AA62" s="406">
        <f>単体BS!AA62/1000</f>
        <v>19366.955000000002</v>
      </c>
      <c r="AB62" s="407"/>
    </row>
    <row r="63" spans="2:28" s="7" customFormat="1" ht="9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A63" s="215"/>
      <c r="AB63" s="215"/>
    </row>
    <row r="64" spans="2:28" s="7" customFormat="1" ht="14.8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A64" s="28"/>
      <c r="AB64" s="28"/>
    </row>
    <row r="65" spans="1:28" s="7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6"/>
      <c r="AB65" s="6"/>
    </row>
    <row r="66" spans="1:28" s="7" customFormat="1" ht="14.8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7" customFormat="1" ht="14.85" customHeight="1">
      <c r="AA67" s="1"/>
      <c r="AB67" s="1"/>
    </row>
    <row r="68" spans="1:28" s="7" customFormat="1" ht="14.85" customHeight="1"/>
    <row r="69" spans="1:28" s="7" customFormat="1" ht="14.85" customHeight="1"/>
    <row r="70" spans="1:28" s="7" customFormat="1" ht="14.85" customHeight="1"/>
    <row r="71" spans="1:28" s="7" customFormat="1" ht="14.85" customHeight="1"/>
    <row r="72" spans="1:28" s="7" customFormat="1" ht="14.85" customHeight="1"/>
    <row r="73" spans="1:28" s="7" customFormat="1" ht="14.85" customHeight="1"/>
    <row r="74" spans="1:28" s="7" customFormat="1" ht="14.85" customHeight="1"/>
    <row r="75" spans="1:28" s="7" customFormat="1" ht="14.85" customHeight="1"/>
    <row r="76" spans="1:28" s="7" customFormat="1" ht="14.85" customHeight="1"/>
    <row r="77" spans="1:28" s="7" customFormat="1" ht="14.85" customHeight="1">
      <c r="A77" s="28"/>
    </row>
    <row r="78" spans="1:28" s="7" customFormat="1" ht="14.85" customHeight="1">
      <c r="A78" s="6"/>
    </row>
    <row r="79" spans="1:28" s="7" customFormat="1" ht="14.85" customHeight="1">
      <c r="A79" s="1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8" s="7" customFormat="1" ht="14.85" customHeight="1">
      <c r="A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8" s="7" customFormat="1" ht="14.8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7" customFormat="1" ht="14.8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28" customFormat="1" ht="14.8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14.85" hidden="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4.85" hidden="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7" customFormat="1" ht="14.85" hidden="1" customHeight="1"/>
    <row r="88" spans="1:28" s="7" customFormat="1" ht="14.85" hidden="1" customHeight="1"/>
    <row r="89" spans="1:28" s="7" customFormat="1" ht="14.85" hidden="1" customHeight="1"/>
    <row r="90" spans="1:28" s="7" customFormat="1" ht="14.85" hidden="1" customHeight="1"/>
    <row r="91" spans="1:28" s="7" customFormat="1" ht="14.85" hidden="1" customHeight="1"/>
    <row r="92" spans="1:28" s="7" customFormat="1" ht="14.85" hidden="1" customHeight="1"/>
    <row r="93" spans="1:28" s="7" customFormat="1" ht="14.85" hidden="1" customHeight="1"/>
    <row r="94" spans="1:28" s="7" customFormat="1" ht="14.85" hidden="1" customHeight="1"/>
    <row r="95" spans="1:28" s="7" customFormat="1" ht="14.85" hidden="1" customHeight="1"/>
    <row r="96" spans="1:28" s="7" customFormat="1" ht="14.85" hidden="1" customHeight="1"/>
    <row r="97" spans="2:28" s="7" customFormat="1" ht="14.85" hidden="1" customHeight="1"/>
    <row r="98" spans="2:28" s="7" customFormat="1" ht="14.85" hidden="1" customHeight="1"/>
    <row r="99" spans="2:28" s="7" customFormat="1" ht="14.85" hidden="1" customHeight="1"/>
    <row r="100" spans="2:28" s="7" customFormat="1" ht="14.85" hidden="1" customHeight="1"/>
    <row r="101" spans="2:28" s="7" customFormat="1" ht="14.85" hidden="1" customHeight="1"/>
    <row r="102" spans="2:28" s="7" customFormat="1" ht="14.85" hidden="1" customHeight="1"/>
    <row r="103" spans="2:28" s="7" customFormat="1" ht="14.85" hidden="1" customHeight="1"/>
    <row r="104" spans="2:28" s="7" customFormat="1" ht="14.85" hidden="1" customHeight="1"/>
    <row r="105" spans="2:28" s="7" customFormat="1" ht="14.85" hidden="1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28" s="7" customFormat="1" ht="14.85" hidden="1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AA106" s="28"/>
      <c r="AB106" s="28"/>
    </row>
    <row r="107" spans="2:28" s="7" customFormat="1" ht="14.8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6"/>
      <c r="AB107" s="6"/>
    </row>
    <row r="108" spans="2:28" s="7" customFormat="1" ht="14.8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7" customFormat="1" ht="14.85" hidden="1" customHeight="1">
      <c r="AA109" s="1"/>
      <c r="AB109" s="1"/>
    </row>
    <row r="110" spans="2:28" s="7" customFormat="1" ht="14.85" hidden="1" customHeight="1"/>
    <row r="111" spans="2:28" s="7" customFormat="1" ht="14.85" hidden="1" customHeight="1"/>
    <row r="112" spans="2:28" s="7" customFormat="1" ht="14.85" hidden="1" customHeight="1"/>
    <row r="113" spans="1:28" s="7" customFormat="1" ht="14.85" hidden="1" customHeight="1"/>
    <row r="114" spans="1:28" s="7" customFormat="1" ht="14.85" hidden="1" customHeight="1"/>
    <row r="115" spans="1:28" s="7" customFormat="1" ht="14.85" hidden="1" customHeight="1"/>
    <row r="116" spans="1:28" s="7" customFormat="1" ht="14.85" hidden="1" customHeight="1"/>
    <row r="117" spans="1:28" s="7" customFormat="1" ht="14.85" hidden="1" customHeight="1"/>
    <row r="118" spans="1:28" s="7" customFormat="1" ht="14.85" hidden="1" customHeight="1"/>
    <row r="119" spans="1:28" s="7" customFormat="1" ht="14.85" hidden="1" customHeight="1">
      <c r="A119" s="28"/>
    </row>
    <row r="120" spans="1:28" s="7" customFormat="1" ht="14.85" hidden="1" customHeight="1">
      <c r="A120" s="6"/>
    </row>
    <row r="121" spans="1:28" s="7" customFormat="1" ht="14.85" hidden="1" customHeight="1">
      <c r="A121" s="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8" s="7" customFormat="1" ht="14.85" hidden="1" customHeight="1">
      <c r="A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8" s="7" customFormat="1" ht="14.85" hidden="1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7" customFormat="1" ht="14.85" hidden="1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28" customFormat="1" ht="14.85" hidden="1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6" customFormat="1" ht="14.85" hidden="1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="7" customFormat="1" ht="14.85" hidden="1" customHeight="1"/>
    <row r="130" s="7" customFormat="1" ht="14.85" hidden="1" customHeight="1"/>
    <row r="131" s="7" customFormat="1" ht="14.85" hidden="1" customHeight="1"/>
    <row r="132" s="7" customFormat="1" ht="14.85" hidden="1" customHeight="1"/>
    <row r="133" s="7" customFormat="1" ht="14.85" hidden="1" customHeight="1"/>
    <row r="134" s="7" customFormat="1" ht="14.85" hidden="1" customHeight="1"/>
    <row r="135" s="7" customFormat="1" ht="14.85" hidden="1" customHeight="1"/>
    <row r="136" s="7" customFormat="1" ht="14.85" hidden="1" customHeight="1"/>
    <row r="137" s="7" customFormat="1" ht="14.85" hidden="1" customHeight="1"/>
    <row r="138" s="7" customFormat="1" ht="14.85" hidden="1" customHeight="1"/>
    <row r="139" s="7" customFormat="1" ht="14.85" hidden="1" customHeight="1"/>
    <row r="140" s="7" customFormat="1" ht="14.85" hidden="1" customHeight="1"/>
    <row r="141" s="7" customFormat="1" ht="14.85" hidden="1" customHeight="1"/>
    <row r="142" s="7" customFormat="1" ht="14.85" hidden="1" customHeight="1"/>
    <row r="143" s="7" customFormat="1" ht="14.85" hidden="1" customHeight="1"/>
    <row r="144" s="7" customFormat="1" ht="14.85" hidden="1" customHeight="1"/>
    <row r="145" spans="2:28" s="7" customFormat="1" ht="14.85" hidden="1" customHeight="1"/>
    <row r="146" spans="2:28" s="7" customFormat="1" ht="14.85" hidden="1" customHeight="1"/>
    <row r="147" spans="2:28" s="7" customFormat="1" ht="14.85" hidden="1" customHeight="1"/>
    <row r="148" spans="2:28" s="7" customFormat="1" ht="14.85" hidden="1" customHeight="1"/>
    <row r="149" spans="2:28" s="7" customFormat="1" ht="14.85" hidden="1" customHeight="1"/>
    <row r="150" spans="2:28" s="7" customFormat="1" ht="14.85" hidden="1" customHeight="1"/>
    <row r="151" spans="2:28" s="7" customFormat="1" ht="14.85" hidden="1" customHeight="1"/>
    <row r="152" spans="2:28" s="7" customFormat="1" ht="14.85" hidden="1" customHeight="1"/>
    <row r="153" spans="2:28" s="7" customFormat="1" ht="14.85" hidden="1" customHeight="1"/>
    <row r="154" spans="2:28" s="7" customFormat="1" ht="14.85" hidden="1" customHeight="1"/>
    <row r="155" spans="2:28" s="7" customFormat="1" ht="14.85" hidden="1" customHeight="1"/>
    <row r="156" spans="2:28" s="7" customFormat="1" ht="14.85" hidden="1" customHeight="1"/>
    <row r="157" spans="2:28" s="7" customFormat="1" ht="14.85" hidden="1" customHeight="1"/>
    <row r="158" spans="2:28" s="7" customFormat="1" ht="14.85" hidden="1" customHeight="1"/>
    <row r="159" spans="2:28" s="7" customFormat="1" ht="14.85" hidden="1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2:28" s="7" customFormat="1" ht="14.85" hidden="1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AA160" s="29"/>
      <c r="AB160" s="29"/>
    </row>
    <row r="161" spans="1:28" s="7" customFormat="1" ht="14.8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6"/>
      <c r="AB161" s="6"/>
    </row>
    <row r="162" spans="1:28" s="7" customFormat="1" ht="14.8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7" customFormat="1" ht="14.85" hidden="1" customHeight="1">
      <c r="AA163" s="1"/>
      <c r="AB163" s="1"/>
    </row>
    <row r="164" spans="1:28" s="7" customFormat="1" ht="14.85" hidden="1" customHeight="1"/>
    <row r="165" spans="1:28" s="7" customFormat="1" ht="14.85" hidden="1" customHeight="1"/>
    <row r="166" spans="1:28" s="7" customFormat="1" ht="14.85" hidden="1" customHeight="1"/>
    <row r="167" spans="1:28" s="7" customFormat="1" ht="14.85" hidden="1" customHeight="1"/>
    <row r="168" spans="1:28" s="7" customFormat="1" ht="14.85" hidden="1" customHeight="1"/>
    <row r="169" spans="1:28" s="7" customFormat="1" ht="14.85" hidden="1" customHeight="1"/>
    <row r="170" spans="1:28" s="7" customFormat="1" ht="14.85" hidden="1" customHeight="1"/>
    <row r="171" spans="1:28" s="7" customFormat="1" ht="14.85" hidden="1" customHeight="1"/>
    <row r="172" spans="1:28" s="7" customFormat="1" ht="14.85" hidden="1" customHeight="1"/>
    <row r="173" spans="1:28" s="7" customFormat="1" ht="14.85" hidden="1" customHeight="1">
      <c r="A173" s="29"/>
    </row>
    <row r="174" spans="1:28" s="7" customFormat="1" ht="14.85" hidden="1" customHeight="1">
      <c r="A174" s="6"/>
    </row>
    <row r="175" spans="1:28" s="7" customFormat="1" ht="14.85" hidden="1" customHeight="1">
      <c r="A175" s="1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8" s="7" customFormat="1" ht="14.85" hidden="1" customHeight="1">
      <c r="A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8" s="7" customFormat="1" ht="14.85" hidden="1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7" customFormat="1" ht="14.85" hidden="1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29" customFormat="1" ht="14.85" hidden="1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s="6" customFormat="1" ht="14.85" hidden="1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s="7" customFormat="1" ht="14.85" hidden="1" customHeight="1"/>
    <row r="184" spans="1:28" s="7" customFormat="1" ht="14.85" hidden="1" customHeight="1"/>
    <row r="185" spans="1:28" s="7" customFormat="1" ht="14.85" hidden="1" customHeight="1"/>
    <row r="186" spans="1:28" s="7" customFormat="1" ht="14.85" hidden="1" customHeight="1"/>
    <row r="187" spans="1:28" s="7" customFormat="1" ht="14.85" hidden="1" customHeight="1"/>
    <row r="188" spans="1:28" s="7" customFormat="1" ht="14.85" hidden="1" customHeight="1"/>
    <row r="189" spans="1:28" s="7" customFormat="1" ht="14.85" hidden="1" customHeight="1"/>
    <row r="190" spans="1:28" s="7" customFormat="1" ht="14.85" hidden="1" customHeight="1"/>
    <row r="191" spans="1:28" s="7" customFormat="1" ht="14.85" hidden="1" customHeight="1"/>
    <row r="192" spans="1:28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28" s="7" customFormat="1" ht="14.85" hidden="1" customHeight="1"/>
    <row r="210" spans="2:28" s="7" customFormat="1" ht="14.85" hidden="1" customHeight="1"/>
    <row r="211" spans="2:28" s="7" customFormat="1" ht="14.85" hidden="1" customHeight="1"/>
    <row r="212" spans="2:28" s="7" customFormat="1" ht="14.85" hidden="1" customHeight="1"/>
    <row r="213" spans="2:28" s="7" customFormat="1" ht="14.85" hidden="1" customHeight="1"/>
    <row r="214" spans="2:28" s="7" customFormat="1" ht="14.85" hidden="1" customHeight="1"/>
    <row r="215" spans="2:28" s="7" customFormat="1" ht="14.85" hidden="1" customHeight="1"/>
    <row r="216" spans="2:28" s="7" customFormat="1" ht="14.85" hidden="1" customHeight="1"/>
    <row r="217" spans="2:28" s="7" customFormat="1" ht="14.85" hidden="1" customHeight="1"/>
    <row r="218" spans="2:28" s="7" customFormat="1" ht="14.85" hidden="1" customHeight="1"/>
    <row r="219" spans="2:28" s="7" customFormat="1" ht="14.85" hidden="1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28" s="7" customFormat="1" ht="14.8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30"/>
      <c r="AB220" s="30"/>
    </row>
    <row r="221" spans="2:28" s="7" customFormat="1" ht="14.85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7" customFormat="1" ht="14.85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7" customFormat="1" ht="14.85" hidden="1" customHeight="1">
      <c r="AA227" s="3"/>
      <c r="AB227" s="3"/>
    </row>
    <row r="228" spans="1:28" s="7" customFormat="1" ht="14.85" hidden="1" customHeight="1"/>
    <row r="229" spans="1:28" s="7" customFormat="1" ht="14.85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7" customFormat="1" ht="14.85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7" customFormat="1" ht="14.85" hidden="1" customHeight="1">
      <c r="AA232" s="3"/>
      <c r="AB232" s="3"/>
    </row>
    <row r="233" spans="1:28" s="7" customFormat="1" ht="14.85" hidden="1" customHeight="1">
      <c r="A233" s="30"/>
    </row>
    <row r="234" spans="1:28" s="7" customFormat="1" ht="14.85" hidden="1" customHeight="1">
      <c r="A234" s="1"/>
    </row>
    <row r="235" spans="1:28" s="7" customFormat="1" ht="14.85" hidden="1" customHeight="1">
      <c r="A235" s="3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8" s="7" customFormat="1" ht="14.85" hidden="1" customHeight="1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7" customFormat="1" ht="14.85" hidden="1" customHeight="1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7" customFormat="1" ht="14.85" hidden="1" customHeight="1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30" customFormat="1" ht="14.85" hidden="1" customHeight="1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  <c r="AB239" s="7"/>
    </row>
    <row r="240" spans="1:28" ht="14.85" hidden="1" customHeight="1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  <c r="AB240" s="7"/>
    </row>
    <row r="241" spans="1:28" s="3" customFormat="1" ht="14.85" hidden="1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AA241" s="7"/>
      <c r="AB241" s="7"/>
    </row>
    <row r="242" spans="1:28" s="3" customFormat="1" ht="14.85" hidden="1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A242" s="7"/>
      <c r="AB242" s="7"/>
    </row>
    <row r="243" spans="1:28" s="3" customFormat="1" ht="14.85" hidden="1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s="3" customFormat="1" ht="14.85" hidden="1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AA245" s="7"/>
      <c r="AB245" s="7"/>
    </row>
    <row r="246" spans="1:28" s="3" customFormat="1" ht="14.85" hidden="1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AA246" s="7"/>
      <c r="AB246" s="7"/>
    </row>
    <row r="247" spans="1:28" s="7" customFormat="1" ht="14.85" hidden="1" customHeight="1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7" customFormat="1" ht="14.85" hidden="1" customHeight="1"/>
    <row r="249" spans="1:28" s="3" customFormat="1" ht="14.85" hidden="1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s="3" customFormat="1" ht="14.85" hidden="1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s="7" customFormat="1" ht="14.85" hidden="1" customHeight="1"/>
    <row r="253" spans="1:28" s="7" customFormat="1" ht="14.85" hidden="1" customHeight="1"/>
    <row r="254" spans="1:28" s="7" customFormat="1" ht="14.85" hidden="1" customHeight="1"/>
    <row r="255" spans="1:28" s="7" customFormat="1" ht="14.85" hidden="1" customHeight="1"/>
    <row r="256" spans="1:28" s="7" customFormat="1" ht="14.85" hidden="1" customHeight="1"/>
    <row r="257" spans="2:28" s="7" customFormat="1" ht="14.85" hidden="1" customHeight="1"/>
    <row r="258" spans="2:28" s="7" customFormat="1" ht="14.85" hidden="1" customHeight="1"/>
    <row r="259" spans="2:28" s="7" customFormat="1" ht="14.85" hidden="1" customHeight="1"/>
    <row r="260" spans="2:28" s="7" customFormat="1" ht="14.85" hidden="1" customHeight="1"/>
    <row r="261" spans="2:28" s="7" customFormat="1" ht="14.8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7" customFormat="1" ht="14.8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7" customFormat="1" ht="14.8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7" customFormat="1" ht="14.8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85" hidden="1" customHeight="1"/>
    <row r="282" spans="1:28" ht="14.85" hidden="1" customHeight="1"/>
  </sheetData>
  <mergeCells count="121"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  <mergeCell ref="N9:O9"/>
    <mergeCell ref="AA9:AB9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5" tint="0.39997558519241921"/>
  </sheetPr>
  <dimension ref="A1:AJ284"/>
  <sheetViews>
    <sheetView showGridLines="0" view="pageBreakPreview" zoomScaleNormal="100" zoomScaleSheetLayoutView="100" workbookViewId="0">
      <selection activeCell="B4" sqref="B4:M4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5" width="6.625" style="1" customWidth="1"/>
    <col min="16" max="19" width="13.375" style="1" customWidth="1"/>
    <col min="20" max="21" width="2.125" style="1" customWidth="1"/>
    <col min="22" max="29" width="3.875" style="1" customWidth="1"/>
    <col min="30" max="30" width="6.5" style="1" customWidth="1"/>
    <col min="31" max="32" width="6.625" style="1" customWidth="1"/>
    <col min="33" max="36" width="13.25" style="1" customWidth="1"/>
    <col min="37" max="37" width="0.625" style="1" customWidth="1"/>
    <col min="38" max="16384" width="9" style="1"/>
  </cols>
  <sheetData>
    <row r="1" spans="1:36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23.25" customHeight="1">
      <c r="A2" s="2"/>
      <c r="B2" s="381" t="s">
        <v>219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6" ht="21" customHeight="1">
      <c r="B3" s="382" t="str">
        <f>連結BS!B3</f>
        <v>（平成29年03月31日現在）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s="3" customFormat="1" ht="16.5" customHeight="1" thickBot="1">
      <c r="B4" s="4"/>
      <c r="S4" s="5" t="s">
        <v>192</v>
      </c>
      <c r="AJ4" s="5" t="s">
        <v>192</v>
      </c>
    </row>
    <row r="5" spans="1:36" s="3" customFormat="1" ht="16.5" customHeight="1">
      <c r="B5" s="4"/>
      <c r="P5" s="499" t="s">
        <v>191</v>
      </c>
      <c r="Q5" s="500"/>
      <c r="R5" s="500"/>
      <c r="S5" s="501"/>
      <c r="AF5" s="5"/>
      <c r="AG5" s="494" t="s">
        <v>191</v>
      </c>
      <c r="AH5" s="495"/>
      <c r="AI5" s="495"/>
      <c r="AJ5" s="496"/>
    </row>
    <row r="6" spans="1:36" s="3" customFormat="1" ht="16.5" customHeight="1" thickBot="1">
      <c r="B6" s="4"/>
      <c r="P6" s="239">
        <f>'連結BS 按分用'!P6</f>
        <v>0</v>
      </c>
      <c r="Q6" s="240">
        <f>'連結BS 按分用'!Q6</f>
        <v>0</v>
      </c>
      <c r="R6" s="240">
        <f>'連結BS 按分用'!R6</f>
        <v>0</v>
      </c>
      <c r="S6" s="241">
        <f>'連結BS 按分用'!S6</f>
        <v>0</v>
      </c>
      <c r="AF6" s="5"/>
      <c r="AG6" s="239">
        <f>P6</f>
        <v>0</v>
      </c>
      <c r="AH6" s="240">
        <f t="shared" ref="AH6:AJ6" si="0">Q6</f>
        <v>0</v>
      </c>
      <c r="AI6" s="240">
        <f t="shared" si="0"/>
        <v>0</v>
      </c>
      <c r="AJ6" s="241">
        <f t="shared" si="0"/>
        <v>0</v>
      </c>
    </row>
    <row r="7" spans="1:36" s="6" customFormat="1" ht="14.25" customHeight="1" thickBot="1">
      <c r="B7" s="383" t="s">
        <v>2</v>
      </c>
      <c r="C7" s="384"/>
      <c r="D7" s="384"/>
      <c r="E7" s="384"/>
      <c r="F7" s="384"/>
      <c r="G7" s="384"/>
      <c r="H7" s="384"/>
      <c r="I7" s="385"/>
      <c r="J7" s="385"/>
      <c r="K7" s="385"/>
      <c r="L7" s="385"/>
      <c r="M7" s="385"/>
      <c r="N7" s="386" t="s">
        <v>3</v>
      </c>
      <c r="O7" s="384"/>
      <c r="P7" s="257">
        <f>'連結BS 按分用'!P7</f>
        <v>0</v>
      </c>
      <c r="Q7" s="258">
        <f>'連結BS 按分用'!Q7</f>
        <v>0</v>
      </c>
      <c r="R7" s="258">
        <f>'連結BS 按分用'!R7</f>
        <v>0</v>
      </c>
      <c r="S7" s="259">
        <f>'連結BS 按分用'!S7</f>
        <v>0</v>
      </c>
      <c r="T7" s="383" t="s">
        <v>2</v>
      </c>
      <c r="U7" s="384"/>
      <c r="V7" s="384"/>
      <c r="W7" s="384"/>
      <c r="X7" s="384"/>
      <c r="Y7" s="384"/>
      <c r="Z7" s="384"/>
      <c r="AA7" s="384"/>
      <c r="AB7" s="384"/>
      <c r="AC7" s="384"/>
      <c r="AD7" s="492"/>
      <c r="AE7" s="386" t="s">
        <v>3</v>
      </c>
      <c r="AF7" s="387"/>
      <c r="AG7" s="260">
        <f>P7</f>
        <v>0</v>
      </c>
      <c r="AH7" s="261">
        <f t="shared" ref="AH7" si="1">Q7</f>
        <v>0</v>
      </c>
      <c r="AI7" s="261">
        <f t="shared" ref="AI7" si="2">R7</f>
        <v>0</v>
      </c>
      <c r="AJ7" s="262">
        <f t="shared" ref="AJ7" si="3">S7</f>
        <v>0</v>
      </c>
    </row>
    <row r="8" spans="1:36" s="7" customFormat="1" ht="14.85" customHeight="1">
      <c r="B8" s="8" t="s">
        <v>4</v>
      </c>
      <c r="C8" s="9"/>
      <c r="D8" s="10"/>
      <c r="E8" s="11"/>
      <c r="F8" s="11"/>
      <c r="G8" s="11"/>
      <c r="H8" s="11"/>
      <c r="I8" s="9"/>
      <c r="J8" s="9"/>
      <c r="K8" s="9"/>
      <c r="L8" s="9"/>
      <c r="M8" s="9"/>
      <c r="N8" s="390"/>
      <c r="O8" s="497"/>
      <c r="P8" s="237"/>
      <c r="Q8" s="238"/>
      <c r="R8" s="238"/>
      <c r="S8" s="230"/>
      <c r="T8" s="313" t="s">
        <v>5</v>
      </c>
      <c r="U8" s="12"/>
      <c r="V8" s="12"/>
      <c r="W8" s="12"/>
      <c r="X8" s="12"/>
      <c r="Y8" s="12"/>
      <c r="Z8" s="13"/>
      <c r="AA8" s="14"/>
      <c r="AB8" s="14"/>
      <c r="AC8" s="14"/>
      <c r="AD8" s="214"/>
      <c r="AE8" s="390"/>
      <c r="AF8" s="391"/>
      <c r="AG8" s="227"/>
      <c r="AH8" s="228"/>
      <c r="AI8" s="228"/>
      <c r="AJ8" s="229"/>
    </row>
    <row r="9" spans="1:36" s="7" customFormat="1" ht="14.85" customHeight="1">
      <c r="B9" s="15"/>
      <c r="C9" s="10" t="s">
        <v>6</v>
      </c>
      <c r="D9" s="10"/>
      <c r="E9" s="10"/>
      <c r="F9" s="10"/>
      <c r="G9" s="10"/>
      <c r="H9" s="10"/>
      <c r="I9" s="9"/>
      <c r="J9" s="9"/>
      <c r="K9" s="9"/>
      <c r="L9" s="9"/>
      <c r="M9" s="9"/>
      <c r="N9" s="388">
        <f>'連結BS 按分用'!N9/1000</f>
        <v>54997.86</v>
      </c>
      <c r="O9" s="493"/>
      <c r="P9" s="281">
        <f>$N9*P$7</f>
        <v>0</v>
      </c>
      <c r="Q9" s="282">
        <f t="shared" ref="Q9:S9" si="4">$N9*Q$7</f>
        <v>0</v>
      </c>
      <c r="R9" s="282">
        <f t="shared" si="4"/>
        <v>0</v>
      </c>
      <c r="S9" s="283">
        <f t="shared" si="4"/>
        <v>0</v>
      </c>
      <c r="T9" s="313"/>
      <c r="U9" s="10" t="s">
        <v>7</v>
      </c>
      <c r="V9" s="10"/>
      <c r="W9" s="10"/>
      <c r="X9" s="10"/>
      <c r="Y9" s="10"/>
      <c r="Z9" s="9"/>
      <c r="AA9" s="9"/>
      <c r="AB9" s="9"/>
      <c r="AC9" s="9"/>
      <c r="AD9" s="314"/>
      <c r="AE9" s="388">
        <f>'連結BS 按分用'!AE9/1000</f>
        <v>36032</v>
      </c>
      <c r="AF9" s="389"/>
      <c r="AG9" s="281">
        <f>$AE9*AG$7</f>
        <v>0</v>
      </c>
      <c r="AH9" s="282">
        <f t="shared" ref="AH9:AJ24" si="5">$AE9*AH$7</f>
        <v>0</v>
      </c>
      <c r="AI9" s="282">
        <f t="shared" si="5"/>
        <v>0</v>
      </c>
      <c r="AJ9" s="283">
        <f t="shared" si="5"/>
        <v>0</v>
      </c>
    </row>
    <row r="10" spans="1:36" s="7" customFormat="1" ht="14.85" customHeight="1">
      <c r="B10" s="15"/>
      <c r="C10" s="10"/>
      <c r="D10" s="10" t="s">
        <v>8</v>
      </c>
      <c r="E10" s="10"/>
      <c r="F10" s="10"/>
      <c r="G10" s="10"/>
      <c r="H10" s="10"/>
      <c r="I10" s="9"/>
      <c r="J10" s="9"/>
      <c r="K10" s="9"/>
      <c r="L10" s="9"/>
      <c r="M10" s="9"/>
      <c r="N10" s="388">
        <f>'連結BS 按分用'!N10/1000</f>
        <v>14994.504999999999</v>
      </c>
      <c r="O10" s="493"/>
      <c r="P10" s="281">
        <f t="shared" ref="P10:S64" si="6">$N10*P$7</f>
        <v>0</v>
      </c>
      <c r="Q10" s="282">
        <f t="shared" si="6"/>
        <v>0</v>
      </c>
      <c r="R10" s="282">
        <f t="shared" si="6"/>
        <v>0</v>
      </c>
      <c r="S10" s="283">
        <f t="shared" si="6"/>
        <v>0</v>
      </c>
      <c r="T10" s="313"/>
      <c r="U10" s="10"/>
      <c r="V10" s="10" t="s">
        <v>9</v>
      </c>
      <c r="W10" s="10"/>
      <c r="X10" s="10"/>
      <c r="Y10" s="10"/>
      <c r="Z10" s="9"/>
      <c r="AA10" s="9"/>
      <c r="AB10" s="9"/>
      <c r="AC10" s="9"/>
      <c r="AD10" s="314"/>
      <c r="AE10" s="388">
        <f>'連結BS 按分用'!AE10/1000</f>
        <v>0</v>
      </c>
      <c r="AF10" s="389"/>
      <c r="AG10" s="281">
        <f t="shared" ref="AG10:AJ27" si="7">$AE10*AG$7</f>
        <v>0</v>
      </c>
      <c r="AH10" s="282">
        <f t="shared" si="5"/>
        <v>0</v>
      </c>
      <c r="AI10" s="282">
        <f t="shared" si="5"/>
        <v>0</v>
      </c>
      <c r="AJ10" s="283">
        <f t="shared" si="5"/>
        <v>0</v>
      </c>
    </row>
    <row r="11" spans="1:36" s="7" customFormat="1" ht="14.85" customHeight="1">
      <c r="B11" s="15"/>
      <c r="C11" s="10"/>
      <c r="D11" s="10"/>
      <c r="E11" s="10" t="s">
        <v>10</v>
      </c>
      <c r="F11" s="10"/>
      <c r="G11" s="10"/>
      <c r="H11" s="10"/>
      <c r="I11" s="9"/>
      <c r="J11" s="9"/>
      <c r="K11" s="9"/>
      <c r="L11" s="9"/>
      <c r="M11" s="9"/>
      <c r="N11" s="388">
        <f>'連結BS 按分用'!N11/1000</f>
        <v>14346.496999999999</v>
      </c>
      <c r="O11" s="493"/>
      <c r="P11" s="281">
        <f t="shared" si="6"/>
        <v>0</v>
      </c>
      <c r="Q11" s="282">
        <f t="shared" si="6"/>
        <v>0</v>
      </c>
      <c r="R11" s="282">
        <f t="shared" si="6"/>
        <v>0</v>
      </c>
      <c r="S11" s="283">
        <f t="shared" si="6"/>
        <v>0</v>
      </c>
      <c r="T11" s="313"/>
      <c r="U11" s="10"/>
      <c r="V11" s="16" t="s">
        <v>11</v>
      </c>
      <c r="W11" s="10"/>
      <c r="X11" s="10"/>
      <c r="Y11" s="10"/>
      <c r="Z11" s="9"/>
      <c r="AA11" s="9"/>
      <c r="AB11" s="9"/>
      <c r="AC11" s="9"/>
      <c r="AD11" s="314"/>
      <c r="AE11" s="388">
        <f>'連結BS 按分用'!AE11/1000</f>
        <v>0</v>
      </c>
      <c r="AF11" s="389"/>
      <c r="AG11" s="281">
        <f t="shared" si="7"/>
        <v>0</v>
      </c>
      <c r="AH11" s="282">
        <f t="shared" si="5"/>
        <v>0</v>
      </c>
      <c r="AI11" s="282">
        <f t="shared" si="5"/>
        <v>0</v>
      </c>
      <c r="AJ11" s="283">
        <f t="shared" si="5"/>
        <v>0</v>
      </c>
    </row>
    <row r="12" spans="1:36" s="7" customFormat="1" ht="14.85" customHeight="1">
      <c r="B12" s="15"/>
      <c r="C12" s="10"/>
      <c r="D12" s="10"/>
      <c r="E12" s="10"/>
      <c r="F12" s="10" t="s">
        <v>12</v>
      </c>
      <c r="G12" s="10"/>
      <c r="H12" s="10"/>
      <c r="I12" s="9"/>
      <c r="J12" s="9"/>
      <c r="K12" s="9"/>
      <c r="L12" s="9"/>
      <c r="M12" s="9"/>
      <c r="N12" s="388">
        <f>'連結BS 按分用'!N12/1000</f>
        <v>0</v>
      </c>
      <c r="O12" s="493"/>
      <c r="P12" s="281">
        <f t="shared" si="6"/>
        <v>0</v>
      </c>
      <c r="Q12" s="282">
        <f t="shared" si="6"/>
        <v>0</v>
      </c>
      <c r="R12" s="282">
        <f t="shared" si="6"/>
        <v>0</v>
      </c>
      <c r="S12" s="283">
        <f t="shared" si="6"/>
        <v>0</v>
      </c>
      <c r="T12" s="313"/>
      <c r="U12" s="10"/>
      <c r="V12" s="10" t="s">
        <v>13</v>
      </c>
      <c r="W12" s="10"/>
      <c r="X12" s="10"/>
      <c r="Y12" s="10"/>
      <c r="Z12" s="9"/>
      <c r="AA12" s="9"/>
      <c r="AB12" s="9"/>
      <c r="AC12" s="9"/>
      <c r="AD12" s="314"/>
      <c r="AE12" s="388">
        <f>'連結BS 按分用'!AE12/1000</f>
        <v>36032</v>
      </c>
      <c r="AF12" s="389"/>
      <c r="AG12" s="281">
        <f t="shared" si="7"/>
        <v>0</v>
      </c>
      <c r="AH12" s="282">
        <f t="shared" si="5"/>
        <v>0</v>
      </c>
      <c r="AI12" s="282">
        <f t="shared" si="5"/>
        <v>0</v>
      </c>
      <c r="AJ12" s="283">
        <f t="shared" si="5"/>
        <v>0</v>
      </c>
    </row>
    <row r="13" spans="1:36" s="7" customFormat="1" ht="14.85" customHeight="1">
      <c r="B13" s="15"/>
      <c r="C13" s="10"/>
      <c r="D13" s="10"/>
      <c r="E13" s="10"/>
      <c r="F13" s="10" t="s">
        <v>14</v>
      </c>
      <c r="G13" s="10"/>
      <c r="H13" s="10"/>
      <c r="I13" s="9"/>
      <c r="J13" s="9"/>
      <c r="K13" s="9"/>
      <c r="L13" s="9"/>
      <c r="M13" s="9"/>
      <c r="N13" s="388">
        <f>'連結BS 按分用'!N13/1000</f>
        <v>0</v>
      </c>
      <c r="O13" s="493"/>
      <c r="P13" s="281">
        <f t="shared" si="6"/>
        <v>0</v>
      </c>
      <c r="Q13" s="282">
        <f t="shared" si="6"/>
        <v>0</v>
      </c>
      <c r="R13" s="282">
        <f t="shared" si="6"/>
        <v>0</v>
      </c>
      <c r="S13" s="283">
        <f t="shared" si="6"/>
        <v>0</v>
      </c>
      <c r="T13" s="313"/>
      <c r="U13" s="10"/>
      <c r="V13" s="10" t="s">
        <v>15</v>
      </c>
      <c r="W13" s="10"/>
      <c r="X13" s="10"/>
      <c r="Y13" s="10"/>
      <c r="Z13" s="9"/>
      <c r="AA13" s="9"/>
      <c r="AB13" s="9"/>
      <c r="AC13" s="9"/>
      <c r="AD13" s="314"/>
      <c r="AE13" s="388">
        <f>'連結BS 按分用'!AE13/1000</f>
        <v>0</v>
      </c>
      <c r="AF13" s="389"/>
      <c r="AG13" s="281">
        <f t="shared" si="7"/>
        <v>0</v>
      </c>
      <c r="AH13" s="282">
        <f t="shared" si="5"/>
        <v>0</v>
      </c>
      <c r="AI13" s="282">
        <f t="shared" si="5"/>
        <v>0</v>
      </c>
      <c r="AJ13" s="283">
        <f t="shared" si="5"/>
        <v>0</v>
      </c>
    </row>
    <row r="14" spans="1:36" s="7" customFormat="1" ht="14.85" customHeight="1">
      <c r="B14" s="15"/>
      <c r="C14" s="10"/>
      <c r="D14" s="10"/>
      <c r="E14" s="10"/>
      <c r="F14" s="10" t="s">
        <v>16</v>
      </c>
      <c r="G14" s="10"/>
      <c r="H14" s="10"/>
      <c r="I14" s="9"/>
      <c r="J14" s="9"/>
      <c r="K14" s="9"/>
      <c r="L14" s="9"/>
      <c r="M14" s="9"/>
      <c r="N14" s="388">
        <f>'連結BS 按分用'!N14/1000</f>
        <v>212901.25</v>
      </c>
      <c r="O14" s="493"/>
      <c r="P14" s="281">
        <f t="shared" si="6"/>
        <v>0</v>
      </c>
      <c r="Q14" s="282">
        <f t="shared" si="6"/>
        <v>0</v>
      </c>
      <c r="R14" s="282">
        <f t="shared" si="6"/>
        <v>0</v>
      </c>
      <c r="S14" s="283">
        <f t="shared" si="6"/>
        <v>0</v>
      </c>
      <c r="T14" s="313"/>
      <c r="U14" s="12"/>
      <c r="V14" s="10" t="s">
        <v>17</v>
      </c>
      <c r="W14" s="10"/>
      <c r="X14" s="10"/>
      <c r="Y14" s="10"/>
      <c r="Z14" s="9"/>
      <c r="AA14" s="9"/>
      <c r="AB14" s="9"/>
      <c r="AC14" s="9"/>
      <c r="AD14" s="314"/>
      <c r="AE14" s="388">
        <f>'連結BS 按分用'!AE14/1000</f>
        <v>0</v>
      </c>
      <c r="AF14" s="389"/>
      <c r="AG14" s="281">
        <f t="shared" si="7"/>
        <v>0</v>
      </c>
      <c r="AH14" s="282">
        <f t="shared" si="5"/>
        <v>0</v>
      </c>
      <c r="AI14" s="282">
        <f t="shared" si="5"/>
        <v>0</v>
      </c>
      <c r="AJ14" s="283">
        <f t="shared" si="5"/>
        <v>0</v>
      </c>
    </row>
    <row r="15" spans="1:36" s="7" customFormat="1" ht="14.85" customHeight="1">
      <c r="B15" s="15"/>
      <c r="C15" s="10"/>
      <c r="D15" s="10"/>
      <c r="E15" s="10"/>
      <c r="F15" s="10" t="s">
        <v>18</v>
      </c>
      <c r="G15" s="10"/>
      <c r="H15" s="10"/>
      <c r="I15" s="9"/>
      <c r="J15" s="9"/>
      <c r="K15" s="9"/>
      <c r="L15" s="9"/>
      <c r="M15" s="9"/>
      <c r="N15" s="388">
        <f>'連結BS 按分用'!N15/1000</f>
        <v>-198554.753</v>
      </c>
      <c r="O15" s="493"/>
      <c r="P15" s="281">
        <f t="shared" si="6"/>
        <v>0</v>
      </c>
      <c r="Q15" s="282">
        <f t="shared" si="6"/>
        <v>0</v>
      </c>
      <c r="R15" s="282">
        <f t="shared" si="6"/>
        <v>0</v>
      </c>
      <c r="S15" s="283">
        <f t="shared" si="6"/>
        <v>0</v>
      </c>
      <c r="T15" s="313"/>
      <c r="U15" s="10" t="s">
        <v>168</v>
      </c>
      <c r="V15" s="10"/>
      <c r="W15" s="10"/>
      <c r="X15" s="10"/>
      <c r="Y15" s="10"/>
      <c r="Z15" s="9"/>
      <c r="AA15" s="9"/>
      <c r="AB15" s="9"/>
      <c r="AC15" s="9"/>
      <c r="AD15" s="314"/>
      <c r="AE15" s="388">
        <f>'連結BS 按分用'!AE15/1000</f>
        <v>1961.9196240000001</v>
      </c>
      <c r="AF15" s="389"/>
      <c r="AG15" s="281">
        <f t="shared" si="7"/>
        <v>0</v>
      </c>
      <c r="AH15" s="282">
        <f t="shared" si="5"/>
        <v>0</v>
      </c>
      <c r="AI15" s="282">
        <f t="shared" si="5"/>
        <v>0</v>
      </c>
      <c r="AJ15" s="283">
        <f t="shared" si="5"/>
        <v>0</v>
      </c>
    </row>
    <row r="16" spans="1:36" s="7" customFormat="1" ht="14.85" customHeight="1">
      <c r="B16" s="15"/>
      <c r="C16" s="10"/>
      <c r="D16" s="10"/>
      <c r="E16" s="10"/>
      <c r="F16" s="10" t="s">
        <v>19</v>
      </c>
      <c r="G16" s="10"/>
      <c r="H16" s="10"/>
      <c r="I16" s="9"/>
      <c r="J16" s="9"/>
      <c r="K16" s="9"/>
      <c r="L16" s="9"/>
      <c r="M16" s="9"/>
      <c r="N16" s="388">
        <f>'連結BS 按分用'!N16/1000</f>
        <v>0</v>
      </c>
      <c r="O16" s="493"/>
      <c r="P16" s="281">
        <f t="shared" si="6"/>
        <v>0</v>
      </c>
      <c r="Q16" s="282">
        <f t="shared" si="6"/>
        <v>0</v>
      </c>
      <c r="R16" s="282">
        <f t="shared" si="6"/>
        <v>0</v>
      </c>
      <c r="S16" s="283">
        <f t="shared" si="6"/>
        <v>0</v>
      </c>
      <c r="T16" s="313"/>
      <c r="U16" s="12"/>
      <c r="V16" s="16" t="s">
        <v>20</v>
      </c>
      <c r="W16" s="10"/>
      <c r="X16" s="10"/>
      <c r="Y16" s="10"/>
      <c r="Z16" s="9"/>
      <c r="AA16" s="9"/>
      <c r="AB16" s="9"/>
      <c r="AC16" s="9"/>
      <c r="AD16" s="314"/>
      <c r="AE16" s="388">
        <f>'連結BS 按分用'!AE16/1000</f>
        <v>0</v>
      </c>
      <c r="AF16" s="389"/>
      <c r="AG16" s="281">
        <f t="shared" si="7"/>
        <v>0</v>
      </c>
      <c r="AH16" s="282">
        <f t="shared" si="5"/>
        <v>0</v>
      </c>
      <c r="AI16" s="282">
        <f t="shared" si="5"/>
        <v>0</v>
      </c>
      <c r="AJ16" s="283">
        <f t="shared" si="5"/>
        <v>0</v>
      </c>
    </row>
    <row r="17" spans="2:36" s="7" customFormat="1" ht="14.85" customHeight="1">
      <c r="B17" s="15"/>
      <c r="C17" s="10"/>
      <c r="D17" s="10"/>
      <c r="E17" s="10"/>
      <c r="F17" s="10" t="s">
        <v>21</v>
      </c>
      <c r="G17" s="10"/>
      <c r="H17" s="10"/>
      <c r="I17" s="9"/>
      <c r="J17" s="9"/>
      <c r="K17" s="9"/>
      <c r="L17" s="9"/>
      <c r="M17" s="9"/>
      <c r="N17" s="388">
        <f>'連結BS 按分用'!N17/1000</f>
        <v>0</v>
      </c>
      <c r="O17" s="493"/>
      <c r="P17" s="281">
        <f t="shared" si="6"/>
        <v>0</v>
      </c>
      <c r="Q17" s="282">
        <f t="shared" si="6"/>
        <v>0</v>
      </c>
      <c r="R17" s="282">
        <f t="shared" si="6"/>
        <v>0</v>
      </c>
      <c r="S17" s="283">
        <f t="shared" si="6"/>
        <v>0</v>
      </c>
      <c r="T17" s="313"/>
      <c r="U17" s="12"/>
      <c r="V17" s="16" t="s">
        <v>22</v>
      </c>
      <c r="W17" s="16"/>
      <c r="X17" s="16"/>
      <c r="Y17" s="16"/>
      <c r="Z17" s="17"/>
      <c r="AA17" s="17"/>
      <c r="AB17" s="17"/>
      <c r="AC17" s="17"/>
      <c r="AD17" s="315"/>
      <c r="AE17" s="388">
        <f>'連結BS 按分用'!AE17/1000</f>
        <v>0</v>
      </c>
      <c r="AF17" s="389"/>
      <c r="AG17" s="281">
        <f t="shared" si="7"/>
        <v>0</v>
      </c>
      <c r="AH17" s="282">
        <f t="shared" si="5"/>
        <v>0</v>
      </c>
      <c r="AI17" s="282">
        <f t="shared" si="5"/>
        <v>0</v>
      </c>
      <c r="AJ17" s="283">
        <f t="shared" si="5"/>
        <v>0</v>
      </c>
    </row>
    <row r="18" spans="2:36" s="7" customFormat="1" ht="14.85" customHeight="1">
      <c r="B18" s="15"/>
      <c r="C18" s="10"/>
      <c r="D18" s="10"/>
      <c r="E18" s="10"/>
      <c r="F18" s="10" t="s">
        <v>169</v>
      </c>
      <c r="G18" s="18"/>
      <c r="H18" s="18"/>
      <c r="I18" s="19"/>
      <c r="J18" s="19"/>
      <c r="K18" s="19"/>
      <c r="L18" s="19"/>
      <c r="M18" s="19"/>
      <c r="N18" s="388">
        <f>'連結BS 按分用'!N18/1000</f>
        <v>0</v>
      </c>
      <c r="O18" s="493"/>
      <c r="P18" s="281">
        <f t="shared" si="6"/>
        <v>0</v>
      </c>
      <c r="Q18" s="282">
        <f t="shared" si="6"/>
        <v>0</v>
      </c>
      <c r="R18" s="282">
        <f t="shared" si="6"/>
        <v>0</v>
      </c>
      <c r="S18" s="283">
        <f t="shared" si="6"/>
        <v>0</v>
      </c>
      <c r="T18" s="313"/>
      <c r="U18" s="12"/>
      <c r="V18" s="16" t="s">
        <v>23</v>
      </c>
      <c r="W18" s="16"/>
      <c r="X18" s="16"/>
      <c r="Y18" s="16"/>
      <c r="Z18" s="17"/>
      <c r="AA18" s="17"/>
      <c r="AB18" s="17"/>
      <c r="AC18" s="17"/>
      <c r="AD18" s="315"/>
      <c r="AE18" s="388">
        <f>'連結BS 按分用'!AE18/1000</f>
        <v>0</v>
      </c>
      <c r="AF18" s="389"/>
      <c r="AG18" s="281">
        <f t="shared" si="7"/>
        <v>0</v>
      </c>
      <c r="AH18" s="282">
        <f t="shared" si="5"/>
        <v>0</v>
      </c>
      <c r="AI18" s="282">
        <f t="shared" si="5"/>
        <v>0</v>
      </c>
      <c r="AJ18" s="283">
        <f t="shared" si="5"/>
        <v>0</v>
      </c>
    </row>
    <row r="19" spans="2:36" s="7" customFormat="1" ht="14.85" customHeight="1">
      <c r="B19" s="15"/>
      <c r="C19" s="10"/>
      <c r="D19" s="10"/>
      <c r="E19" s="10"/>
      <c r="F19" s="10" t="s">
        <v>170</v>
      </c>
      <c r="G19" s="18"/>
      <c r="H19" s="18"/>
      <c r="I19" s="19"/>
      <c r="J19" s="19"/>
      <c r="K19" s="19"/>
      <c r="L19" s="19"/>
      <c r="M19" s="19"/>
      <c r="N19" s="388">
        <f>'連結BS 按分用'!N19/1000</f>
        <v>0</v>
      </c>
      <c r="O19" s="493"/>
      <c r="P19" s="281">
        <f t="shared" si="6"/>
        <v>0</v>
      </c>
      <c r="Q19" s="282">
        <f t="shared" si="6"/>
        <v>0</v>
      </c>
      <c r="R19" s="282">
        <f t="shared" si="6"/>
        <v>0</v>
      </c>
      <c r="S19" s="283">
        <f t="shared" si="6"/>
        <v>0</v>
      </c>
      <c r="T19" s="316"/>
      <c r="U19" s="12"/>
      <c r="V19" s="16" t="s">
        <v>24</v>
      </c>
      <c r="W19" s="16"/>
      <c r="X19" s="16"/>
      <c r="Y19" s="16"/>
      <c r="Z19" s="17"/>
      <c r="AA19" s="17"/>
      <c r="AB19" s="17"/>
      <c r="AC19" s="17"/>
      <c r="AD19" s="315"/>
      <c r="AE19" s="388">
        <f>'連結BS 按分用'!AE19/1000</f>
        <v>0</v>
      </c>
      <c r="AF19" s="389"/>
      <c r="AG19" s="281">
        <f t="shared" si="7"/>
        <v>0</v>
      </c>
      <c r="AH19" s="282">
        <f t="shared" si="5"/>
        <v>0</v>
      </c>
      <c r="AI19" s="282">
        <f t="shared" si="5"/>
        <v>0</v>
      </c>
      <c r="AJ19" s="283">
        <f t="shared" si="5"/>
        <v>0</v>
      </c>
    </row>
    <row r="20" spans="2:36" s="7" customFormat="1" ht="14.85" customHeight="1">
      <c r="B20" s="15"/>
      <c r="C20" s="10"/>
      <c r="D20" s="10"/>
      <c r="E20" s="10"/>
      <c r="F20" s="10" t="s">
        <v>25</v>
      </c>
      <c r="G20" s="18"/>
      <c r="H20" s="18"/>
      <c r="I20" s="19"/>
      <c r="J20" s="19"/>
      <c r="K20" s="19"/>
      <c r="L20" s="19"/>
      <c r="M20" s="19"/>
      <c r="N20" s="388">
        <f>'連結BS 按分用'!N20/1000</f>
        <v>0</v>
      </c>
      <c r="O20" s="493"/>
      <c r="P20" s="281">
        <f t="shared" si="6"/>
        <v>0</v>
      </c>
      <c r="Q20" s="282">
        <f t="shared" si="6"/>
        <v>0</v>
      </c>
      <c r="R20" s="282">
        <f t="shared" si="6"/>
        <v>0</v>
      </c>
      <c r="S20" s="283">
        <f t="shared" si="6"/>
        <v>0</v>
      </c>
      <c r="T20" s="316"/>
      <c r="U20" s="12"/>
      <c r="V20" s="16" t="s">
        <v>26</v>
      </c>
      <c r="W20" s="16"/>
      <c r="X20" s="16"/>
      <c r="Y20" s="16"/>
      <c r="Z20" s="17"/>
      <c r="AA20" s="17"/>
      <c r="AB20" s="17"/>
      <c r="AC20" s="17"/>
      <c r="AD20" s="315"/>
      <c r="AE20" s="388">
        <f>'連結BS 按分用'!AE20/1000</f>
        <v>0</v>
      </c>
      <c r="AF20" s="389"/>
      <c r="AG20" s="281">
        <f t="shared" si="7"/>
        <v>0</v>
      </c>
      <c r="AH20" s="282">
        <f t="shared" si="5"/>
        <v>0</v>
      </c>
      <c r="AI20" s="282">
        <f t="shared" si="5"/>
        <v>0</v>
      </c>
      <c r="AJ20" s="283">
        <f t="shared" si="5"/>
        <v>0</v>
      </c>
    </row>
    <row r="21" spans="2:36" s="7" customFormat="1" ht="14.85" customHeight="1">
      <c r="B21" s="15"/>
      <c r="C21" s="10"/>
      <c r="D21" s="10"/>
      <c r="E21" s="10"/>
      <c r="F21" s="10" t="s">
        <v>171</v>
      </c>
      <c r="G21" s="18"/>
      <c r="H21" s="18"/>
      <c r="I21" s="19"/>
      <c r="J21" s="19"/>
      <c r="K21" s="19"/>
      <c r="L21" s="19"/>
      <c r="M21" s="19"/>
      <c r="N21" s="388">
        <f>'連結BS 按分用'!N21/1000</f>
        <v>0</v>
      </c>
      <c r="O21" s="493"/>
      <c r="P21" s="281">
        <f t="shared" si="6"/>
        <v>0</v>
      </c>
      <c r="Q21" s="282">
        <f t="shared" si="6"/>
        <v>0</v>
      </c>
      <c r="R21" s="282">
        <f t="shared" si="6"/>
        <v>0</v>
      </c>
      <c r="S21" s="283">
        <f t="shared" si="6"/>
        <v>0</v>
      </c>
      <c r="T21" s="313"/>
      <c r="U21" s="12"/>
      <c r="V21" s="10" t="s">
        <v>27</v>
      </c>
      <c r="W21" s="10"/>
      <c r="X21" s="10"/>
      <c r="Y21" s="10"/>
      <c r="Z21" s="9"/>
      <c r="AA21" s="9"/>
      <c r="AB21" s="9"/>
      <c r="AC21" s="9"/>
      <c r="AD21" s="314"/>
      <c r="AE21" s="388">
        <f>'連結BS 按分用'!AE21/1000</f>
        <v>1961.9196240000001</v>
      </c>
      <c r="AF21" s="389"/>
      <c r="AG21" s="281">
        <f t="shared" si="7"/>
        <v>0</v>
      </c>
      <c r="AH21" s="282">
        <f t="shared" si="5"/>
        <v>0</v>
      </c>
      <c r="AI21" s="282">
        <f t="shared" si="5"/>
        <v>0</v>
      </c>
      <c r="AJ21" s="283">
        <f t="shared" si="5"/>
        <v>0</v>
      </c>
    </row>
    <row r="22" spans="2:36" s="7" customFormat="1" ht="14.85" customHeight="1">
      <c r="B22" s="15"/>
      <c r="C22" s="10"/>
      <c r="D22" s="10"/>
      <c r="E22" s="10"/>
      <c r="F22" s="10" t="s">
        <v>28</v>
      </c>
      <c r="G22" s="18"/>
      <c r="H22" s="18"/>
      <c r="I22" s="19"/>
      <c r="J22" s="19"/>
      <c r="K22" s="19"/>
      <c r="L22" s="19"/>
      <c r="M22" s="19"/>
      <c r="N22" s="388">
        <f>'連結BS 按分用'!N22/1000</f>
        <v>0</v>
      </c>
      <c r="O22" s="493"/>
      <c r="P22" s="281">
        <f t="shared" si="6"/>
        <v>0</v>
      </c>
      <c r="Q22" s="282">
        <f t="shared" si="6"/>
        <v>0</v>
      </c>
      <c r="R22" s="282">
        <f t="shared" si="6"/>
        <v>0</v>
      </c>
      <c r="S22" s="283">
        <f t="shared" si="6"/>
        <v>0</v>
      </c>
      <c r="T22" s="313"/>
      <c r="U22" s="12"/>
      <c r="V22" s="21" t="s">
        <v>172</v>
      </c>
      <c r="W22" s="12"/>
      <c r="X22" s="12"/>
      <c r="Y22" s="12"/>
      <c r="Z22" s="14"/>
      <c r="AA22" s="14"/>
      <c r="AB22" s="14"/>
      <c r="AC22" s="14"/>
      <c r="AD22" s="214"/>
      <c r="AE22" s="388">
        <f>'連結BS 按分用'!AE22/1000</f>
        <v>0</v>
      </c>
      <c r="AF22" s="389"/>
      <c r="AG22" s="281">
        <f t="shared" si="7"/>
        <v>0</v>
      </c>
      <c r="AH22" s="282">
        <f t="shared" si="5"/>
        <v>0</v>
      </c>
      <c r="AI22" s="282">
        <f t="shared" si="5"/>
        <v>0</v>
      </c>
      <c r="AJ22" s="283">
        <f t="shared" si="5"/>
        <v>0</v>
      </c>
    </row>
    <row r="23" spans="2:36" s="7" customFormat="1" ht="14.85" customHeight="1">
      <c r="B23" s="15"/>
      <c r="C23" s="10"/>
      <c r="D23" s="10"/>
      <c r="E23" s="10"/>
      <c r="F23" s="10" t="s">
        <v>29</v>
      </c>
      <c r="G23" s="18"/>
      <c r="H23" s="18"/>
      <c r="I23" s="19"/>
      <c r="J23" s="19"/>
      <c r="K23" s="19"/>
      <c r="L23" s="19"/>
      <c r="M23" s="19"/>
      <c r="N23" s="388">
        <f>'連結BS 按分用'!N23/1000</f>
        <v>0</v>
      </c>
      <c r="O23" s="493"/>
      <c r="P23" s="281">
        <f t="shared" si="6"/>
        <v>0</v>
      </c>
      <c r="Q23" s="282">
        <f t="shared" si="6"/>
        <v>0</v>
      </c>
      <c r="R23" s="282">
        <f t="shared" si="6"/>
        <v>0</v>
      </c>
      <c r="S23" s="283">
        <f t="shared" si="6"/>
        <v>0</v>
      </c>
      <c r="T23" s="313"/>
      <c r="U23" s="12"/>
      <c r="V23" s="12" t="s">
        <v>17</v>
      </c>
      <c r="W23" s="12"/>
      <c r="X23" s="12"/>
      <c r="Y23" s="12"/>
      <c r="Z23" s="14"/>
      <c r="AA23" s="14"/>
      <c r="AB23" s="14"/>
      <c r="AC23" s="14"/>
      <c r="AD23" s="214"/>
      <c r="AE23" s="388">
        <f>'連結BS 按分用'!AE23/1000</f>
        <v>0</v>
      </c>
      <c r="AF23" s="389"/>
      <c r="AG23" s="281">
        <f t="shared" si="7"/>
        <v>0</v>
      </c>
      <c r="AH23" s="282">
        <f t="shared" si="5"/>
        <v>0</v>
      </c>
      <c r="AI23" s="282">
        <f t="shared" si="5"/>
        <v>0</v>
      </c>
      <c r="AJ23" s="283">
        <f t="shared" si="5"/>
        <v>0</v>
      </c>
    </row>
    <row r="24" spans="2:36" s="7" customFormat="1" ht="14.85" customHeight="1">
      <c r="B24" s="15"/>
      <c r="C24" s="10"/>
      <c r="D24" s="10"/>
      <c r="E24" s="10"/>
      <c r="F24" s="10" t="s">
        <v>173</v>
      </c>
      <c r="G24" s="10"/>
      <c r="H24" s="10"/>
      <c r="I24" s="9"/>
      <c r="J24" s="9"/>
      <c r="K24" s="9"/>
      <c r="L24" s="9"/>
      <c r="M24" s="9"/>
      <c r="N24" s="388">
        <f>'連結BS 按分用'!N24/1000</f>
        <v>0</v>
      </c>
      <c r="O24" s="493"/>
      <c r="P24" s="281">
        <f t="shared" si="6"/>
        <v>0</v>
      </c>
      <c r="Q24" s="282">
        <f t="shared" si="6"/>
        <v>0</v>
      </c>
      <c r="R24" s="282">
        <f t="shared" si="6"/>
        <v>0</v>
      </c>
      <c r="S24" s="283">
        <f t="shared" si="6"/>
        <v>0</v>
      </c>
      <c r="T24" s="392" t="s">
        <v>30</v>
      </c>
      <c r="U24" s="393"/>
      <c r="V24" s="393"/>
      <c r="W24" s="393"/>
      <c r="X24" s="393"/>
      <c r="Y24" s="393"/>
      <c r="Z24" s="393"/>
      <c r="AA24" s="393"/>
      <c r="AB24" s="393"/>
      <c r="AC24" s="393"/>
      <c r="AD24" s="498"/>
      <c r="AE24" s="394">
        <f>'連結BS 按分用'!AE24/1000</f>
        <v>37993.919623999995</v>
      </c>
      <c r="AF24" s="395"/>
      <c r="AG24" s="287">
        <f t="shared" si="7"/>
        <v>0</v>
      </c>
      <c r="AH24" s="288">
        <f t="shared" si="5"/>
        <v>0</v>
      </c>
      <c r="AI24" s="288">
        <f t="shared" si="5"/>
        <v>0</v>
      </c>
      <c r="AJ24" s="289">
        <f t="shared" si="5"/>
        <v>0</v>
      </c>
    </row>
    <row r="25" spans="2:36" s="7" customFormat="1" ht="14.85" customHeight="1">
      <c r="B25" s="15"/>
      <c r="C25" s="10"/>
      <c r="D25" s="10"/>
      <c r="E25" s="10"/>
      <c r="F25" s="10" t="s">
        <v>31</v>
      </c>
      <c r="G25" s="10"/>
      <c r="H25" s="10"/>
      <c r="I25" s="9"/>
      <c r="J25" s="9"/>
      <c r="K25" s="9"/>
      <c r="L25" s="9"/>
      <c r="M25" s="9"/>
      <c r="N25" s="388">
        <f>'連結BS 按分用'!N25/1000</f>
        <v>0</v>
      </c>
      <c r="O25" s="493"/>
      <c r="P25" s="281">
        <f t="shared" si="6"/>
        <v>0</v>
      </c>
      <c r="Q25" s="282">
        <f t="shared" si="6"/>
        <v>0</v>
      </c>
      <c r="R25" s="282">
        <f t="shared" si="6"/>
        <v>0</v>
      </c>
      <c r="S25" s="283">
        <f t="shared" si="6"/>
        <v>0</v>
      </c>
      <c r="T25" s="313" t="s">
        <v>32</v>
      </c>
      <c r="U25" s="22"/>
      <c r="V25" s="22"/>
      <c r="W25" s="22"/>
      <c r="X25" s="22"/>
      <c r="Y25" s="22"/>
      <c r="Z25" s="22"/>
      <c r="AA25" s="22"/>
      <c r="AB25" s="22"/>
      <c r="AC25" s="22"/>
      <c r="AD25" s="317"/>
      <c r="AE25" s="388"/>
      <c r="AF25" s="389"/>
      <c r="AG25" s="281"/>
      <c r="AH25" s="282"/>
      <c r="AI25" s="282"/>
      <c r="AJ25" s="283"/>
    </row>
    <row r="26" spans="2:36" s="7" customFormat="1" ht="14.85" customHeight="1">
      <c r="B26" s="15"/>
      <c r="C26" s="10"/>
      <c r="D26" s="10"/>
      <c r="E26" s="10"/>
      <c r="F26" s="10" t="s">
        <v>33</v>
      </c>
      <c r="G26" s="10"/>
      <c r="H26" s="10"/>
      <c r="I26" s="9"/>
      <c r="J26" s="9"/>
      <c r="K26" s="9"/>
      <c r="L26" s="9"/>
      <c r="M26" s="9"/>
      <c r="N26" s="388">
        <f>'連結BS 按分用'!N26/1000</f>
        <v>0</v>
      </c>
      <c r="O26" s="493"/>
      <c r="P26" s="281">
        <f t="shared" si="6"/>
        <v>0</v>
      </c>
      <c r="Q26" s="282">
        <f t="shared" si="6"/>
        <v>0</v>
      </c>
      <c r="R26" s="282">
        <f t="shared" si="6"/>
        <v>0</v>
      </c>
      <c r="S26" s="283">
        <f t="shared" si="6"/>
        <v>0</v>
      </c>
      <c r="T26" s="313"/>
      <c r="U26" s="16" t="s">
        <v>34</v>
      </c>
      <c r="V26" s="23"/>
      <c r="W26" s="23"/>
      <c r="X26" s="23"/>
      <c r="Y26" s="23"/>
      <c r="Z26" s="24"/>
      <c r="AA26" s="24"/>
      <c r="AB26" s="24"/>
      <c r="AC26" s="24"/>
      <c r="AD26" s="318"/>
      <c r="AE26" s="388">
        <f>'連結BS 按分用'!AE26/1000</f>
        <v>54997.86</v>
      </c>
      <c r="AF26" s="389"/>
      <c r="AG26" s="281">
        <f t="shared" si="7"/>
        <v>0</v>
      </c>
      <c r="AH26" s="282">
        <f t="shared" si="7"/>
        <v>0</v>
      </c>
      <c r="AI26" s="282">
        <f t="shared" si="7"/>
        <v>0</v>
      </c>
      <c r="AJ26" s="283">
        <f t="shared" si="7"/>
        <v>0</v>
      </c>
    </row>
    <row r="27" spans="2:36" s="7" customFormat="1" ht="14.85" customHeight="1">
      <c r="B27" s="15"/>
      <c r="C27" s="10"/>
      <c r="D27" s="10"/>
      <c r="E27" s="10" t="s">
        <v>35</v>
      </c>
      <c r="F27" s="10"/>
      <c r="G27" s="10"/>
      <c r="H27" s="10"/>
      <c r="I27" s="9"/>
      <c r="J27" s="9"/>
      <c r="K27" s="9"/>
      <c r="L27" s="9"/>
      <c r="M27" s="9"/>
      <c r="N27" s="388">
        <f>'連結BS 按分用'!N27/1000</f>
        <v>0</v>
      </c>
      <c r="O27" s="493"/>
      <c r="P27" s="281">
        <f t="shared" si="6"/>
        <v>0</v>
      </c>
      <c r="Q27" s="282">
        <f t="shared" si="6"/>
        <v>0</v>
      </c>
      <c r="R27" s="282">
        <f t="shared" si="6"/>
        <v>0</v>
      </c>
      <c r="S27" s="283">
        <f t="shared" si="6"/>
        <v>0</v>
      </c>
      <c r="T27" s="313"/>
      <c r="U27" s="14" t="s">
        <v>36</v>
      </c>
      <c r="V27" s="23"/>
      <c r="W27" s="23"/>
      <c r="X27" s="23"/>
      <c r="Y27" s="23"/>
      <c r="Z27" s="24"/>
      <c r="AA27" s="24"/>
      <c r="AB27" s="24"/>
      <c r="AC27" s="24"/>
      <c r="AD27" s="318"/>
      <c r="AE27" s="388">
        <f>'連結BS 按分用'!AE27/1000</f>
        <v>-37362.7070475</v>
      </c>
      <c r="AF27" s="389"/>
      <c r="AG27" s="281">
        <f t="shared" si="7"/>
        <v>0</v>
      </c>
      <c r="AH27" s="282">
        <f t="shared" si="7"/>
        <v>0</v>
      </c>
      <c r="AI27" s="282">
        <f t="shared" si="7"/>
        <v>0</v>
      </c>
      <c r="AJ27" s="283">
        <f t="shared" si="7"/>
        <v>0</v>
      </c>
    </row>
    <row r="28" spans="2:36" s="7" customFormat="1" ht="14.85" customHeight="1">
      <c r="B28" s="15"/>
      <c r="C28" s="10"/>
      <c r="D28" s="10"/>
      <c r="E28" s="10"/>
      <c r="F28" s="10" t="s">
        <v>37</v>
      </c>
      <c r="G28" s="10"/>
      <c r="H28" s="10"/>
      <c r="I28" s="9"/>
      <c r="J28" s="9"/>
      <c r="K28" s="9"/>
      <c r="L28" s="9"/>
      <c r="M28" s="9"/>
      <c r="N28" s="388">
        <f>'連結BS 按分用'!N28/1000</f>
        <v>0</v>
      </c>
      <c r="O28" s="493"/>
      <c r="P28" s="281">
        <f t="shared" si="6"/>
        <v>0</v>
      </c>
      <c r="Q28" s="282">
        <f t="shared" si="6"/>
        <v>0</v>
      </c>
      <c r="R28" s="282">
        <f t="shared" si="6"/>
        <v>0</v>
      </c>
      <c r="S28" s="283">
        <f t="shared" si="6"/>
        <v>0</v>
      </c>
      <c r="T28" s="213"/>
      <c r="U28" s="14"/>
      <c r="V28" s="14"/>
      <c r="W28" s="14"/>
      <c r="X28" s="14"/>
      <c r="Y28" s="14"/>
      <c r="Z28" s="14"/>
      <c r="AA28" s="14"/>
      <c r="AB28" s="14"/>
      <c r="AC28" s="14"/>
      <c r="AD28" s="214"/>
      <c r="AE28" s="388"/>
      <c r="AF28" s="389"/>
      <c r="AG28" s="281"/>
      <c r="AH28" s="282"/>
      <c r="AI28" s="282"/>
      <c r="AJ28" s="283"/>
    </row>
    <row r="29" spans="2:36" s="7" customFormat="1" ht="14.85" customHeight="1">
      <c r="B29" s="15"/>
      <c r="C29" s="10"/>
      <c r="D29" s="10"/>
      <c r="E29" s="10"/>
      <c r="F29" s="10" t="s">
        <v>16</v>
      </c>
      <c r="G29" s="10"/>
      <c r="H29" s="10"/>
      <c r="I29" s="9"/>
      <c r="J29" s="9"/>
      <c r="K29" s="9"/>
      <c r="L29" s="9"/>
      <c r="M29" s="9"/>
      <c r="N29" s="388">
        <f>'連結BS 按分用'!N29/1000</f>
        <v>0</v>
      </c>
      <c r="O29" s="493"/>
      <c r="P29" s="281">
        <f t="shared" si="6"/>
        <v>0</v>
      </c>
      <c r="Q29" s="282">
        <f t="shared" si="6"/>
        <v>0</v>
      </c>
      <c r="R29" s="282">
        <f t="shared" si="6"/>
        <v>0</v>
      </c>
      <c r="S29" s="283">
        <f t="shared" si="6"/>
        <v>0</v>
      </c>
      <c r="T29" s="213"/>
      <c r="U29" s="14"/>
      <c r="V29" s="14"/>
      <c r="W29" s="14"/>
      <c r="X29" s="14"/>
      <c r="Y29" s="14"/>
      <c r="Z29" s="14"/>
      <c r="AA29" s="14"/>
      <c r="AB29" s="14"/>
      <c r="AC29" s="14"/>
      <c r="AD29" s="214"/>
      <c r="AE29" s="388"/>
      <c r="AF29" s="389"/>
      <c r="AG29" s="281"/>
      <c r="AH29" s="282"/>
      <c r="AI29" s="282"/>
      <c r="AJ29" s="283"/>
    </row>
    <row r="30" spans="2:36" s="7" customFormat="1" ht="14.85" customHeight="1">
      <c r="B30" s="15"/>
      <c r="C30" s="10"/>
      <c r="D30" s="10"/>
      <c r="E30" s="10"/>
      <c r="F30" s="10" t="s">
        <v>18</v>
      </c>
      <c r="G30" s="10"/>
      <c r="H30" s="10"/>
      <c r="I30" s="9"/>
      <c r="J30" s="9"/>
      <c r="K30" s="9"/>
      <c r="L30" s="9"/>
      <c r="M30" s="9"/>
      <c r="N30" s="388">
        <f>'連結BS 按分用'!N30/1000</f>
        <v>0</v>
      </c>
      <c r="O30" s="493"/>
      <c r="P30" s="281">
        <f t="shared" si="6"/>
        <v>0</v>
      </c>
      <c r="Q30" s="282">
        <f t="shared" si="6"/>
        <v>0</v>
      </c>
      <c r="R30" s="282">
        <f t="shared" si="6"/>
        <v>0</v>
      </c>
      <c r="S30" s="283">
        <f t="shared" si="6"/>
        <v>0</v>
      </c>
      <c r="T30" s="213"/>
      <c r="U30" s="14"/>
      <c r="V30" s="14"/>
      <c r="W30" s="14"/>
      <c r="X30" s="14"/>
      <c r="Y30" s="14"/>
      <c r="Z30" s="14"/>
      <c r="AA30" s="14"/>
      <c r="AB30" s="14"/>
      <c r="AC30" s="14"/>
      <c r="AD30" s="214"/>
      <c r="AE30" s="388"/>
      <c r="AF30" s="389"/>
      <c r="AG30" s="281"/>
      <c r="AH30" s="282"/>
      <c r="AI30" s="282"/>
      <c r="AJ30" s="283"/>
    </row>
    <row r="31" spans="2:36" s="7" customFormat="1" ht="14.85" customHeight="1">
      <c r="B31" s="15"/>
      <c r="C31" s="10"/>
      <c r="D31" s="10"/>
      <c r="E31" s="10"/>
      <c r="F31" s="10" t="s">
        <v>38</v>
      </c>
      <c r="G31" s="10"/>
      <c r="H31" s="10"/>
      <c r="I31" s="9"/>
      <c r="J31" s="9"/>
      <c r="K31" s="9"/>
      <c r="L31" s="9"/>
      <c r="M31" s="9"/>
      <c r="N31" s="388">
        <f>'連結BS 按分用'!N31/1000</f>
        <v>0</v>
      </c>
      <c r="O31" s="493"/>
      <c r="P31" s="281">
        <f t="shared" si="6"/>
        <v>0</v>
      </c>
      <c r="Q31" s="282">
        <f t="shared" si="6"/>
        <v>0</v>
      </c>
      <c r="R31" s="282">
        <f t="shared" si="6"/>
        <v>0</v>
      </c>
      <c r="S31" s="283">
        <f t="shared" si="6"/>
        <v>0</v>
      </c>
      <c r="T31" s="213"/>
      <c r="U31" s="14"/>
      <c r="V31" s="14"/>
      <c r="W31" s="14"/>
      <c r="X31" s="14"/>
      <c r="Y31" s="14"/>
      <c r="Z31" s="14"/>
      <c r="AA31" s="14"/>
      <c r="AB31" s="14"/>
      <c r="AC31" s="14"/>
      <c r="AD31" s="214"/>
      <c r="AE31" s="388"/>
      <c r="AF31" s="389"/>
      <c r="AG31" s="281"/>
      <c r="AH31" s="282"/>
      <c r="AI31" s="282"/>
      <c r="AJ31" s="283"/>
    </row>
    <row r="32" spans="2:36" s="7" customFormat="1" ht="14.85" customHeight="1">
      <c r="B32" s="15"/>
      <c r="C32" s="10"/>
      <c r="D32" s="10"/>
      <c r="E32" s="10"/>
      <c r="F32" s="10" t="s">
        <v>21</v>
      </c>
      <c r="G32" s="10"/>
      <c r="H32" s="10"/>
      <c r="I32" s="9"/>
      <c r="J32" s="9"/>
      <c r="K32" s="9"/>
      <c r="L32" s="9"/>
      <c r="M32" s="9"/>
      <c r="N32" s="388">
        <f>'連結BS 按分用'!N32/1000</f>
        <v>0</v>
      </c>
      <c r="O32" s="493"/>
      <c r="P32" s="281">
        <f t="shared" si="6"/>
        <v>0</v>
      </c>
      <c r="Q32" s="282">
        <f t="shared" si="6"/>
        <v>0</v>
      </c>
      <c r="R32" s="282">
        <f t="shared" si="6"/>
        <v>0</v>
      </c>
      <c r="S32" s="283">
        <f t="shared" si="6"/>
        <v>0</v>
      </c>
      <c r="T32" s="213"/>
      <c r="U32" s="14"/>
      <c r="V32" s="14"/>
      <c r="W32" s="14"/>
      <c r="X32" s="14"/>
      <c r="Y32" s="14"/>
      <c r="Z32" s="14"/>
      <c r="AA32" s="14"/>
      <c r="AB32" s="14"/>
      <c r="AC32" s="14"/>
      <c r="AD32" s="214"/>
      <c r="AE32" s="388"/>
      <c r="AF32" s="389"/>
      <c r="AG32" s="281"/>
      <c r="AH32" s="282"/>
      <c r="AI32" s="282"/>
      <c r="AJ32" s="283"/>
    </row>
    <row r="33" spans="2:36" s="7" customFormat="1" ht="14.85" customHeight="1">
      <c r="B33" s="15"/>
      <c r="C33" s="10"/>
      <c r="D33" s="10"/>
      <c r="E33" s="10"/>
      <c r="F33" s="10" t="s">
        <v>39</v>
      </c>
      <c r="G33" s="10"/>
      <c r="H33" s="10"/>
      <c r="I33" s="9"/>
      <c r="J33" s="9"/>
      <c r="K33" s="9"/>
      <c r="L33" s="9"/>
      <c r="M33" s="9"/>
      <c r="N33" s="388">
        <f>'連結BS 按分用'!N33/1000</f>
        <v>0</v>
      </c>
      <c r="O33" s="493"/>
      <c r="P33" s="281">
        <f t="shared" si="6"/>
        <v>0</v>
      </c>
      <c r="Q33" s="282">
        <f t="shared" si="6"/>
        <v>0</v>
      </c>
      <c r="R33" s="282">
        <f t="shared" si="6"/>
        <v>0</v>
      </c>
      <c r="S33" s="283">
        <f t="shared" si="6"/>
        <v>0</v>
      </c>
      <c r="T33" s="213"/>
      <c r="U33" s="14"/>
      <c r="V33" s="14"/>
      <c r="W33" s="14"/>
      <c r="X33" s="14"/>
      <c r="Y33" s="14"/>
      <c r="Z33" s="14"/>
      <c r="AA33" s="14"/>
      <c r="AB33" s="14"/>
      <c r="AC33" s="14"/>
      <c r="AD33" s="214"/>
      <c r="AE33" s="388"/>
      <c r="AF33" s="389"/>
      <c r="AG33" s="281"/>
      <c r="AH33" s="282"/>
      <c r="AI33" s="282"/>
      <c r="AJ33" s="283"/>
    </row>
    <row r="34" spans="2:36" s="7" customFormat="1" ht="14.85" customHeight="1">
      <c r="B34" s="15"/>
      <c r="C34" s="10"/>
      <c r="D34" s="10"/>
      <c r="E34" s="10"/>
      <c r="F34" s="10" t="s">
        <v>31</v>
      </c>
      <c r="G34" s="10"/>
      <c r="H34" s="10"/>
      <c r="I34" s="9"/>
      <c r="J34" s="9"/>
      <c r="K34" s="9"/>
      <c r="L34" s="9"/>
      <c r="M34" s="9"/>
      <c r="N34" s="388">
        <f>'連結BS 按分用'!N34/1000</f>
        <v>0</v>
      </c>
      <c r="O34" s="493"/>
      <c r="P34" s="281">
        <f t="shared" si="6"/>
        <v>0</v>
      </c>
      <c r="Q34" s="282">
        <f t="shared" si="6"/>
        <v>0</v>
      </c>
      <c r="R34" s="282">
        <f t="shared" si="6"/>
        <v>0</v>
      </c>
      <c r="S34" s="283">
        <f t="shared" si="6"/>
        <v>0</v>
      </c>
      <c r="T34" s="213"/>
      <c r="U34" s="14"/>
      <c r="V34" s="14"/>
      <c r="W34" s="14"/>
      <c r="X34" s="14"/>
      <c r="Y34" s="14"/>
      <c r="Z34" s="14"/>
      <c r="AA34" s="14"/>
      <c r="AB34" s="14"/>
      <c r="AC34" s="14"/>
      <c r="AD34" s="214"/>
      <c r="AE34" s="388"/>
      <c r="AF34" s="389"/>
      <c r="AG34" s="281"/>
      <c r="AH34" s="282"/>
      <c r="AI34" s="282"/>
      <c r="AJ34" s="283"/>
    </row>
    <row r="35" spans="2:36" s="7" customFormat="1" ht="14.85" customHeight="1">
      <c r="B35" s="15"/>
      <c r="C35" s="10"/>
      <c r="D35" s="10"/>
      <c r="E35" s="10"/>
      <c r="F35" s="10" t="s">
        <v>33</v>
      </c>
      <c r="G35" s="10"/>
      <c r="H35" s="10"/>
      <c r="I35" s="9"/>
      <c r="J35" s="9"/>
      <c r="K35" s="9"/>
      <c r="L35" s="9"/>
      <c r="M35" s="9"/>
      <c r="N35" s="388">
        <f>'連結BS 按分用'!N35/1000</f>
        <v>0</v>
      </c>
      <c r="O35" s="493"/>
      <c r="P35" s="281">
        <f t="shared" si="6"/>
        <v>0</v>
      </c>
      <c r="Q35" s="282">
        <f t="shared" si="6"/>
        <v>0</v>
      </c>
      <c r="R35" s="282">
        <f t="shared" si="6"/>
        <v>0</v>
      </c>
      <c r="S35" s="283">
        <f t="shared" si="6"/>
        <v>0</v>
      </c>
      <c r="T35" s="213"/>
      <c r="U35" s="14"/>
      <c r="V35" s="14"/>
      <c r="W35" s="14"/>
      <c r="X35" s="14"/>
      <c r="Y35" s="14"/>
      <c r="Z35" s="14"/>
      <c r="AA35" s="14"/>
      <c r="AB35" s="14"/>
      <c r="AC35" s="14"/>
      <c r="AD35" s="214"/>
      <c r="AE35" s="388"/>
      <c r="AF35" s="389"/>
      <c r="AG35" s="281"/>
      <c r="AH35" s="282"/>
      <c r="AI35" s="282"/>
      <c r="AJ35" s="283"/>
    </row>
    <row r="36" spans="2:36" s="7" customFormat="1" ht="14.85" customHeight="1">
      <c r="B36" s="15"/>
      <c r="C36" s="10"/>
      <c r="D36" s="10"/>
      <c r="E36" s="10" t="s">
        <v>40</v>
      </c>
      <c r="F36" s="26"/>
      <c r="G36" s="26"/>
      <c r="H36" s="26"/>
      <c r="I36" s="27"/>
      <c r="J36" s="27"/>
      <c r="K36" s="27"/>
      <c r="L36" s="27"/>
      <c r="M36" s="27"/>
      <c r="N36" s="388">
        <f>'連結BS 按分用'!N36/1000</f>
        <v>25353</v>
      </c>
      <c r="O36" s="493"/>
      <c r="P36" s="281">
        <f t="shared" si="6"/>
        <v>0</v>
      </c>
      <c r="Q36" s="282">
        <f t="shared" si="6"/>
        <v>0</v>
      </c>
      <c r="R36" s="282">
        <f t="shared" si="6"/>
        <v>0</v>
      </c>
      <c r="S36" s="283">
        <f t="shared" si="6"/>
        <v>0</v>
      </c>
      <c r="T36" s="213"/>
      <c r="U36" s="14"/>
      <c r="V36" s="14"/>
      <c r="W36" s="14"/>
      <c r="X36" s="14"/>
      <c r="Y36" s="14"/>
      <c r="Z36" s="14"/>
      <c r="AA36" s="14"/>
      <c r="AB36" s="14"/>
      <c r="AC36" s="14"/>
      <c r="AD36" s="214"/>
      <c r="AE36" s="388"/>
      <c r="AF36" s="389"/>
      <c r="AG36" s="281"/>
      <c r="AH36" s="282"/>
      <c r="AI36" s="282"/>
      <c r="AJ36" s="283"/>
    </row>
    <row r="37" spans="2:36" s="7" customFormat="1" ht="14.85" customHeight="1">
      <c r="B37" s="15"/>
      <c r="C37" s="10"/>
      <c r="D37" s="10"/>
      <c r="E37" s="10" t="s">
        <v>41</v>
      </c>
      <c r="F37" s="26"/>
      <c r="G37" s="26"/>
      <c r="H37" s="26"/>
      <c r="I37" s="27"/>
      <c r="J37" s="27"/>
      <c r="K37" s="27"/>
      <c r="L37" s="27"/>
      <c r="M37" s="27"/>
      <c r="N37" s="388">
        <f>'連結BS 按分用'!N37/1000</f>
        <v>-24704.991999999998</v>
      </c>
      <c r="O37" s="493"/>
      <c r="P37" s="281">
        <f t="shared" si="6"/>
        <v>0</v>
      </c>
      <c r="Q37" s="282">
        <f t="shared" si="6"/>
        <v>0</v>
      </c>
      <c r="R37" s="282">
        <f t="shared" si="6"/>
        <v>0</v>
      </c>
      <c r="S37" s="283">
        <f t="shared" si="6"/>
        <v>0</v>
      </c>
      <c r="T37" s="213"/>
      <c r="U37" s="14"/>
      <c r="V37" s="14"/>
      <c r="W37" s="14"/>
      <c r="X37" s="14"/>
      <c r="Y37" s="14"/>
      <c r="Z37" s="14"/>
      <c r="AA37" s="14"/>
      <c r="AB37" s="14"/>
      <c r="AC37" s="14"/>
      <c r="AD37" s="214"/>
      <c r="AE37" s="388"/>
      <c r="AF37" s="389"/>
      <c r="AG37" s="281"/>
      <c r="AH37" s="282"/>
      <c r="AI37" s="282"/>
      <c r="AJ37" s="283"/>
    </row>
    <row r="38" spans="2:36" s="7" customFormat="1" ht="14.85" customHeight="1">
      <c r="B38" s="15"/>
      <c r="C38" s="10"/>
      <c r="D38" s="10" t="s">
        <v>42</v>
      </c>
      <c r="E38" s="10"/>
      <c r="F38" s="26"/>
      <c r="G38" s="26"/>
      <c r="H38" s="26"/>
      <c r="I38" s="27"/>
      <c r="J38" s="27"/>
      <c r="K38" s="27"/>
      <c r="L38" s="27"/>
      <c r="M38" s="27"/>
      <c r="N38" s="388">
        <f>'連結BS 按分用'!N38/1000</f>
        <v>0</v>
      </c>
      <c r="O38" s="493"/>
      <c r="P38" s="281">
        <f t="shared" si="6"/>
        <v>0</v>
      </c>
      <c r="Q38" s="282">
        <f t="shared" si="6"/>
        <v>0</v>
      </c>
      <c r="R38" s="282">
        <f t="shared" si="6"/>
        <v>0</v>
      </c>
      <c r="S38" s="283">
        <f t="shared" si="6"/>
        <v>0</v>
      </c>
      <c r="T38" s="213"/>
      <c r="U38" s="14"/>
      <c r="V38" s="14"/>
      <c r="W38" s="14"/>
      <c r="X38" s="14"/>
      <c r="Y38" s="14"/>
      <c r="Z38" s="14"/>
      <c r="AA38" s="14"/>
      <c r="AB38" s="14"/>
      <c r="AC38" s="14"/>
      <c r="AD38" s="214"/>
      <c r="AE38" s="388"/>
      <c r="AF38" s="389"/>
      <c r="AG38" s="281"/>
      <c r="AH38" s="282"/>
      <c r="AI38" s="282"/>
      <c r="AJ38" s="283"/>
    </row>
    <row r="39" spans="2:36" s="7" customFormat="1" ht="14.85" customHeight="1">
      <c r="B39" s="15"/>
      <c r="C39" s="10"/>
      <c r="D39" s="10"/>
      <c r="E39" s="10" t="s">
        <v>43</v>
      </c>
      <c r="F39" s="10"/>
      <c r="G39" s="10"/>
      <c r="H39" s="10"/>
      <c r="I39" s="9"/>
      <c r="J39" s="9"/>
      <c r="K39" s="9"/>
      <c r="L39" s="9"/>
      <c r="M39" s="9"/>
      <c r="N39" s="388">
        <f>'連結BS 按分用'!N39/1000</f>
        <v>0</v>
      </c>
      <c r="O39" s="493"/>
      <c r="P39" s="281">
        <f t="shared" si="6"/>
        <v>0</v>
      </c>
      <c r="Q39" s="282">
        <f t="shared" si="6"/>
        <v>0</v>
      </c>
      <c r="R39" s="282">
        <f t="shared" si="6"/>
        <v>0</v>
      </c>
      <c r="S39" s="283">
        <f t="shared" si="6"/>
        <v>0</v>
      </c>
      <c r="T39" s="213"/>
      <c r="U39" s="14"/>
      <c r="V39" s="14"/>
      <c r="W39" s="14"/>
      <c r="X39" s="14"/>
      <c r="Y39" s="14"/>
      <c r="Z39" s="14"/>
      <c r="AA39" s="14"/>
      <c r="AB39" s="14"/>
      <c r="AC39" s="14"/>
      <c r="AD39" s="214"/>
      <c r="AE39" s="388"/>
      <c r="AF39" s="389"/>
      <c r="AG39" s="281"/>
      <c r="AH39" s="282"/>
      <c r="AI39" s="282"/>
      <c r="AJ39" s="283"/>
    </row>
    <row r="40" spans="2:36" s="7" customFormat="1" ht="14.85" customHeight="1">
      <c r="B40" s="15"/>
      <c r="C40" s="10"/>
      <c r="D40" s="10"/>
      <c r="E40" s="10" t="s">
        <v>174</v>
      </c>
      <c r="F40" s="10"/>
      <c r="G40" s="10"/>
      <c r="H40" s="10"/>
      <c r="I40" s="9"/>
      <c r="J40" s="9"/>
      <c r="K40" s="9"/>
      <c r="L40" s="9"/>
      <c r="M40" s="9"/>
      <c r="N40" s="388">
        <f>'連結BS 按分用'!N40/1000</f>
        <v>0</v>
      </c>
      <c r="O40" s="493"/>
      <c r="P40" s="281">
        <f t="shared" si="6"/>
        <v>0</v>
      </c>
      <c r="Q40" s="282">
        <f t="shared" si="6"/>
        <v>0</v>
      </c>
      <c r="R40" s="282">
        <f t="shared" si="6"/>
        <v>0</v>
      </c>
      <c r="S40" s="283">
        <f t="shared" si="6"/>
        <v>0</v>
      </c>
      <c r="T40" s="213"/>
      <c r="U40" s="14"/>
      <c r="V40" s="14"/>
      <c r="W40" s="14"/>
      <c r="X40" s="14"/>
      <c r="Y40" s="14"/>
      <c r="Z40" s="14"/>
      <c r="AA40" s="14"/>
      <c r="AB40" s="14"/>
      <c r="AC40" s="14"/>
      <c r="AD40" s="214"/>
      <c r="AE40" s="388"/>
      <c r="AF40" s="389"/>
      <c r="AG40" s="281"/>
      <c r="AH40" s="282"/>
      <c r="AI40" s="282"/>
      <c r="AJ40" s="283"/>
    </row>
    <row r="41" spans="2:36" s="7" customFormat="1" ht="14.85" customHeight="1">
      <c r="B41" s="15"/>
      <c r="C41" s="10"/>
      <c r="D41" s="10" t="s">
        <v>44</v>
      </c>
      <c r="E41" s="10"/>
      <c r="F41" s="10"/>
      <c r="G41" s="10"/>
      <c r="H41" s="10"/>
      <c r="I41" s="10"/>
      <c r="J41" s="9"/>
      <c r="K41" s="9"/>
      <c r="L41" s="9"/>
      <c r="M41" s="9"/>
      <c r="N41" s="388">
        <f>'連結BS 按分用'!N41/1000</f>
        <v>40003.355000000003</v>
      </c>
      <c r="O41" s="493"/>
      <c r="P41" s="281">
        <f t="shared" si="6"/>
        <v>0</v>
      </c>
      <c r="Q41" s="282">
        <f t="shared" si="6"/>
        <v>0</v>
      </c>
      <c r="R41" s="282">
        <f t="shared" si="6"/>
        <v>0</v>
      </c>
      <c r="S41" s="283">
        <f t="shared" si="6"/>
        <v>0</v>
      </c>
      <c r="T41" s="213"/>
      <c r="U41" s="14"/>
      <c r="V41" s="14"/>
      <c r="W41" s="14"/>
      <c r="X41" s="14"/>
      <c r="Y41" s="14"/>
      <c r="Z41" s="14"/>
      <c r="AA41" s="14"/>
      <c r="AB41" s="14"/>
      <c r="AC41" s="14"/>
      <c r="AD41" s="214"/>
      <c r="AE41" s="388"/>
      <c r="AF41" s="389"/>
      <c r="AG41" s="281"/>
      <c r="AH41" s="282"/>
      <c r="AI41" s="282"/>
      <c r="AJ41" s="283"/>
    </row>
    <row r="42" spans="2:36" s="7" customFormat="1" ht="14.85" customHeight="1">
      <c r="B42" s="15"/>
      <c r="C42" s="10"/>
      <c r="D42" s="10"/>
      <c r="E42" s="10" t="s">
        <v>45</v>
      </c>
      <c r="F42" s="10"/>
      <c r="G42" s="10"/>
      <c r="H42" s="10"/>
      <c r="I42" s="10"/>
      <c r="J42" s="9"/>
      <c r="K42" s="9"/>
      <c r="L42" s="9"/>
      <c r="M42" s="9"/>
      <c r="N42" s="388">
        <f>'連結BS 按分用'!N42/1000</f>
        <v>0</v>
      </c>
      <c r="O42" s="493"/>
      <c r="P42" s="281">
        <f t="shared" si="6"/>
        <v>0</v>
      </c>
      <c r="Q42" s="282">
        <f t="shared" si="6"/>
        <v>0</v>
      </c>
      <c r="R42" s="282">
        <f t="shared" si="6"/>
        <v>0</v>
      </c>
      <c r="S42" s="283">
        <f t="shared" si="6"/>
        <v>0</v>
      </c>
      <c r="T42" s="213"/>
      <c r="U42" s="14"/>
      <c r="V42" s="14"/>
      <c r="W42" s="14"/>
      <c r="X42" s="14"/>
      <c r="Y42" s="14"/>
      <c r="Z42" s="14"/>
      <c r="AA42" s="14"/>
      <c r="AB42" s="14"/>
      <c r="AC42" s="14"/>
      <c r="AD42" s="214"/>
      <c r="AE42" s="388"/>
      <c r="AF42" s="389"/>
      <c r="AG42" s="281"/>
      <c r="AH42" s="282"/>
      <c r="AI42" s="282"/>
      <c r="AJ42" s="283"/>
    </row>
    <row r="43" spans="2:36" s="7" customFormat="1" ht="14.85" customHeight="1">
      <c r="B43" s="15"/>
      <c r="C43" s="10"/>
      <c r="D43" s="10"/>
      <c r="E43" s="10"/>
      <c r="F43" s="16" t="s">
        <v>46</v>
      </c>
      <c r="G43" s="10"/>
      <c r="H43" s="10"/>
      <c r="I43" s="10"/>
      <c r="J43" s="9"/>
      <c r="K43" s="9"/>
      <c r="L43" s="9"/>
      <c r="M43" s="9"/>
      <c r="N43" s="388">
        <f>'連結BS 按分用'!N43/1000</f>
        <v>0</v>
      </c>
      <c r="O43" s="493"/>
      <c r="P43" s="281">
        <f t="shared" si="6"/>
        <v>0</v>
      </c>
      <c r="Q43" s="282">
        <f t="shared" si="6"/>
        <v>0</v>
      </c>
      <c r="R43" s="282">
        <f t="shared" si="6"/>
        <v>0</v>
      </c>
      <c r="S43" s="283">
        <f t="shared" si="6"/>
        <v>0</v>
      </c>
      <c r="T43" s="213"/>
      <c r="U43" s="14"/>
      <c r="V43" s="14"/>
      <c r="W43" s="14"/>
      <c r="X43" s="14"/>
      <c r="Y43" s="14"/>
      <c r="Z43" s="14"/>
      <c r="AA43" s="14"/>
      <c r="AB43" s="14"/>
      <c r="AC43" s="14"/>
      <c r="AD43" s="214"/>
      <c r="AE43" s="388"/>
      <c r="AF43" s="389"/>
      <c r="AG43" s="281"/>
      <c r="AH43" s="282"/>
      <c r="AI43" s="282"/>
      <c r="AJ43" s="283"/>
    </row>
    <row r="44" spans="2:36" s="7" customFormat="1" ht="14.85" customHeight="1">
      <c r="B44" s="15"/>
      <c r="C44" s="10"/>
      <c r="D44" s="10"/>
      <c r="E44" s="10"/>
      <c r="F44" s="16" t="s">
        <v>47</v>
      </c>
      <c r="G44" s="10"/>
      <c r="H44" s="10"/>
      <c r="I44" s="10"/>
      <c r="J44" s="9"/>
      <c r="K44" s="9"/>
      <c r="L44" s="9"/>
      <c r="M44" s="9"/>
      <c r="N44" s="388">
        <f>'連結BS 按分用'!N44/1000</f>
        <v>0</v>
      </c>
      <c r="O44" s="493"/>
      <c r="P44" s="281">
        <f t="shared" si="6"/>
        <v>0</v>
      </c>
      <c r="Q44" s="282">
        <f t="shared" si="6"/>
        <v>0</v>
      </c>
      <c r="R44" s="282">
        <f t="shared" si="6"/>
        <v>0</v>
      </c>
      <c r="S44" s="283">
        <f t="shared" si="6"/>
        <v>0</v>
      </c>
      <c r="T44" s="213"/>
      <c r="U44" s="14"/>
      <c r="V44" s="14"/>
      <c r="W44" s="14"/>
      <c r="X44" s="14"/>
      <c r="Y44" s="14"/>
      <c r="Z44" s="14"/>
      <c r="AA44" s="14"/>
      <c r="AB44" s="14"/>
      <c r="AC44" s="14"/>
      <c r="AD44" s="214"/>
      <c r="AE44" s="388"/>
      <c r="AF44" s="389"/>
      <c r="AG44" s="281"/>
      <c r="AH44" s="282"/>
      <c r="AI44" s="282"/>
      <c r="AJ44" s="283"/>
    </row>
    <row r="45" spans="2:36" s="7" customFormat="1" ht="14.85" customHeight="1">
      <c r="B45" s="15"/>
      <c r="C45" s="10"/>
      <c r="D45" s="10"/>
      <c r="E45" s="10"/>
      <c r="F45" s="16" t="s">
        <v>17</v>
      </c>
      <c r="G45" s="10"/>
      <c r="H45" s="10"/>
      <c r="I45" s="10"/>
      <c r="J45" s="9"/>
      <c r="K45" s="9"/>
      <c r="L45" s="9"/>
      <c r="M45" s="9"/>
      <c r="N45" s="388">
        <f>'連結BS 按分用'!N45/1000</f>
        <v>0</v>
      </c>
      <c r="O45" s="493"/>
      <c r="P45" s="281">
        <f t="shared" si="6"/>
        <v>0</v>
      </c>
      <c r="Q45" s="282">
        <f t="shared" si="6"/>
        <v>0</v>
      </c>
      <c r="R45" s="282">
        <f t="shared" si="6"/>
        <v>0</v>
      </c>
      <c r="S45" s="283">
        <f t="shared" si="6"/>
        <v>0</v>
      </c>
      <c r="T45" s="213"/>
      <c r="U45" s="14"/>
      <c r="V45" s="14"/>
      <c r="W45" s="14"/>
      <c r="X45" s="14"/>
      <c r="Y45" s="14"/>
      <c r="Z45" s="14"/>
      <c r="AA45" s="14"/>
      <c r="AB45" s="14"/>
      <c r="AC45" s="14"/>
      <c r="AD45" s="214"/>
      <c r="AE45" s="290"/>
      <c r="AF45" s="291"/>
      <c r="AG45" s="281"/>
      <c r="AH45" s="282"/>
      <c r="AI45" s="282"/>
      <c r="AJ45" s="283"/>
    </row>
    <row r="46" spans="2:36" s="7" customFormat="1" ht="14.85" customHeight="1">
      <c r="B46" s="15"/>
      <c r="C46" s="10"/>
      <c r="D46" s="10"/>
      <c r="E46" s="10" t="s">
        <v>175</v>
      </c>
      <c r="F46" s="10"/>
      <c r="G46" s="10"/>
      <c r="H46" s="10"/>
      <c r="I46" s="9"/>
      <c r="J46" s="9"/>
      <c r="K46" s="9"/>
      <c r="L46" s="9"/>
      <c r="M46" s="9"/>
      <c r="N46" s="388">
        <f>'連結BS 按分用'!N46/1000</f>
        <v>0</v>
      </c>
      <c r="O46" s="493"/>
      <c r="P46" s="281">
        <f t="shared" si="6"/>
        <v>0</v>
      </c>
      <c r="Q46" s="282">
        <f t="shared" si="6"/>
        <v>0</v>
      </c>
      <c r="R46" s="282">
        <f t="shared" si="6"/>
        <v>0</v>
      </c>
      <c r="S46" s="283">
        <f t="shared" si="6"/>
        <v>0</v>
      </c>
      <c r="T46" s="213"/>
      <c r="U46" s="14"/>
      <c r="V46" s="14"/>
      <c r="W46" s="14"/>
      <c r="X46" s="14"/>
      <c r="Y46" s="14"/>
      <c r="Z46" s="14"/>
      <c r="AA46" s="14"/>
      <c r="AB46" s="14"/>
      <c r="AC46" s="14"/>
      <c r="AD46" s="214"/>
      <c r="AE46" s="290"/>
      <c r="AF46" s="291"/>
      <c r="AG46" s="281"/>
      <c r="AH46" s="282"/>
      <c r="AI46" s="282"/>
      <c r="AJ46" s="283"/>
    </row>
    <row r="47" spans="2:36" s="7" customFormat="1" ht="14.85" customHeight="1">
      <c r="B47" s="15"/>
      <c r="C47" s="10"/>
      <c r="D47" s="10"/>
      <c r="E47" s="10" t="s">
        <v>48</v>
      </c>
      <c r="F47" s="10"/>
      <c r="G47" s="10"/>
      <c r="H47" s="10"/>
      <c r="I47" s="9"/>
      <c r="J47" s="9"/>
      <c r="K47" s="9"/>
      <c r="L47" s="9"/>
      <c r="M47" s="9"/>
      <c r="N47" s="388">
        <f>'連結BS 按分用'!N47/1000</f>
        <v>0</v>
      </c>
      <c r="O47" s="493"/>
      <c r="P47" s="281">
        <f t="shared" si="6"/>
        <v>0</v>
      </c>
      <c r="Q47" s="282">
        <f t="shared" si="6"/>
        <v>0</v>
      </c>
      <c r="R47" s="282">
        <f t="shared" si="6"/>
        <v>0</v>
      </c>
      <c r="S47" s="283">
        <f t="shared" si="6"/>
        <v>0</v>
      </c>
      <c r="T47" s="213"/>
      <c r="U47" s="14"/>
      <c r="V47" s="14"/>
      <c r="W47" s="14"/>
      <c r="X47" s="14"/>
      <c r="Y47" s="14"/>
      <c r="Z47" s="14"/>
      <c r="AA47" s="14"/>
      <c r="AB47" s="14"/>
      <c r="AC47" s="14"/>
      <c r="AD47" s="214"/>
      <c r="AE47" s="290"/>
      <c r="AF47" s="291"/>
      <c r="AG47" s="281"/>
      <c r="AH47" s="282"/>
      <c r="AI47" s="282"/>
      <c r="AJ47" s="283"/>
    </row>
    <row r="48" spans="2:36" s="7" customFormat="1" ht="14.85" customHeight="1">
      <c r="B48" s="15"/>
      <c r="C48" s="10"/>
      <c r="D48" s="10"/>
      <c r="E48" s="10" t="s">
        <v>49</v>
      </c>
      <c r="F48" s="10"/>
      <c r="G48" s="10"/>
      <c r="H48" s="10"/>
      <c r="I48" s="9"/>
      <c r="J48" s="9"/>
      <c r="K48" s="9"/>
      <c r="L48" s="9"/>
      <c r="M48" s="9"/>
      <c r="N48" s="388">
        <f>'連結BS 按分用'!N48/1000</f>
        <v>0</v>
      </c>
      <c r="O48" s="493"/>
      <c r="P48" s="281">
        <f t="shared" si="6"/>
        <v>0</v>
      </c>
      <c r="Q48" s="282">
        <f t="shared" si="6"/>
        <v>0</v>
      </c>
      <c r="R48" s="282">
        <f t="shared" si="6"/>
        <v>0</v>
      </c>
      <c r="S48" s="283">
        <f t="shared" si="6"/>
        <v>0</v>
      </c>
      <c r="T48" s="213"/>
      <c r="U48" s="14"/>
      <c r="V48" s="14"/>
      <c r="W48" s="14"/>
      <c r="X48" s="14"/>
      <c r="Y48" s="14"/>
      <c r="Z48" s="14"/>
      <c r="AA48" s="14"/>
      <c r="AB48" s="14"/>
      <c r="AC48" s="14"/>
      <c r="AD48" s="214"/>
      <c r="AE48" s="388"/>
      <c r="AF48" s="389"/>
      <c r="AG48" s="281"/>
      <c r="AH48" s="282"/>
      <c r="AI48" s="282"/>
      <c r="AJ48" s="283"/>
    </row>
    <row r="49" spans="2:36" s="7" customFormat="1" ht="14.85" customHeight="1">
      <c r="B49" s="15"/>
      <c r="C49" s="10"/>
      <c r="D49" s="10"/>
      <c r="E49" s="10" t="s">
        <v>50</v>
      </c>
      <c r="F49" s="10"/>
      <c r="G49" s="10"/>
      <c r="H49" s="10"/>
      <c r="I49" s="9"/>
      <c r="J49" s="9"/>
      <c r="K49" s="9"/>
      <c r="L49" s="9"/>
      <c r="M49" s="9"/>
      <c r="N49" s="388">
        <f>'連結BS 按分用'!N49/1000</f>
        <v>40003.355000000003</v>
      </c>
      <c r="O49" s="493"/>
      <c r="P49" s="281">
        <f t="shared" si="6"/>
        <v>0</v>
      </c>
      <c r="Q49" s="282">
        <f t="shared" si="6"/>
        <v>0</v>
      </c>
      <c r="R49" s="282">
        <f t="shared" si="6"/>
        <v>0</v>
      </c>
      <c r="S49" s="283">
        <f t="shared" si="6"/>
        <v>0</v>
      </c>
      <c r="T49" s="213"/>
      <c r="U49" s="14"/>
      <c r="V49" s="14"/>
      <c r="W49" s="14"/>
      <c r="X49" s="14"/>
      <c r="Y49" s="14"/>
      <c r="Z49" s="14"/>
      <c r="AA49" s="14"/>
      <c r="AB49" s="14"/>
      <c r="AC49" s="14"/>
      <c r="AD49" s="214"/>
      <c r="AE49" s="290"/>
      <c r="AF49" s="291"/>
      <c r="AG49" s="281"/>
      <c r="AH49" s="282"/>
      <c r="AI49" s="282"/>
      <c r="AJ49" s="283"/>
    </row>
    <row r="50" spans="2:36" s="7" customFormat="1" ht="14.85" customHeight="1">
      <c r="B50" s="15"/>
      <c r="C50" s="10"/>
      <c r="D50" s="10"/>
      <c r="E50" s="10"/>
      <c r="F50" s="16" t="s">
        <v>51</v>
      </c>
      <c r="G50" s="10"/>
      <c r="H50" s="10"/>
      <c r="I50" s="9"/>
      <c r="J50" s="9"/>
      <c r="K50" s="9"/>
      <c r="L50" s="9"/>
      <c r="M50" s="9"/>
      <c r="N50" s="388">
        <f>'連結BS 按分用'!N50/1000</f>
        <v>0</v>
      </c>
      <c r="O50" s="493"/>
      <c r="P50" s="281">
        <f t="shared" si="6"/>
        <v>0</v>
      </c>
      <c r="Q50" s="282">
        <f t="shared" si="6"/>
        <v>0</v>
      </c>
      <c r="R50" s="282">
        <f t="shared" si="6"/>
        <v>0</v>
      </c>
      <c r="S50" s="283">
        <f t="shared" si="6"/>
        <v>0</v>
      </c>
      <c r="T50" s="213"/>
      <c r="U50" s="14"/>
      <c r="V50" s="14"/>
      <c r="W50" s="14"/>
      <c r="X50" s="14"/>
      <c r="Y50" s="14"/>
      <c r="Z50" s="14"/>
      <c r="AA50" s="14"/>
      <c r="AB50" s="14"/>
      <c r="AC50" s="14"/>
      <c r="AD50" s="214"/>
      <c r="AE50" s="388"/>
      <c r="AF50" s="389"/>
      <c r="AG50" s="281"/>
      <c r="AH50" s="282"/>
      <c r="AI50" s="282"/>
      <c r="AJ50" s="283"/>
    </row>
    <row r="51" spans="2:36" s="7" customFormat="1" ht="14.85" customHeight="1">
      <c r="B51" s="15"/>
      <c r="C51" s="9"/>
      <c r="D51" s="10"/>
      <c r="E51" s="10"/>
      <c r="F51" s="10" t="s">
        <v>39</v>
      </c>
      <c r="G51" s="10"/>
      <c r="H51" s="10"/>
      <c r="I51" s="9"/>
      <c r="J51" s="9"/>
      <c r="K51" s="9"/>
      <c r="L51" s="9"/>
      <c r="M51" s="9"/>
      <c r="N51" s="388">
        <f>'連結BS 按分用'!N51/1000</f>
        <v>40003.355000000003</v>
      </c>
      <c r="O51" s="493"/>
      <c r="P51" s="281">
        <f t="shared" si="6"/>
        <v>0</v>
      </c>
      <c r="Q51" s="282">
        <f t="shared" si="6"/>
        <v>0</v>
      </c>
      <c r="R51" s="282">
        <f t="shared" si="6"/>
        <v>0</v>
      </c>
      <c r="S51" s="283">
        <f t="shared" si="6"/>
        <v>0</v>
      </c>
      <c r="T51" s="213"/>
      <c r="U51" s="14"/>
      <c r="V51" s="14"/>
      <c r="W51" s="14"/>
      <c r="X51" s="14"/>
      <c r="Y51" s="14"/>
      <c r="Z51" s="14"/>
      <c r="AA51" s="14"/>
      <c r="AB51" s="14"/>
      <c r="AC51" s="14"/>
      <c r="AD51" s="214"/>
      <c r="AE51" s="388"/>
      <c r="AF51" s="389"/>
      <c r="AG51" s="281"/>
      <c r="AH51" s="282"/>
      <c r="AI51" s="282"/>
      <c r="AJ51" s="283"/>
    </row>
    <row r="52" spans="2:36" s="7" customFormat="1" ht="14.85" customHeight="1">
      <c r="B52" s="15"/>
      <c r="C52" s="9"/>
      <c r="D52" s="10"/>
      <c r="E52" s="10" t="s">
        <v>17</v>
      </c>
      <c r="F52" s="10"/>
      <c r="G52" s="10"/>
      <c r="H52" s="10"/>
      <c r="I52" s="9"/>
      <c r="J52" s="9"/>
      <c r="K52" s="9"/>
      <c r="L52" s="9"/>
      <c r="M52" s="9"/>
      <c r="N52" s="388">
        <f>'連結BS 按分用'!N52/1000</f>
        <v>0</v>
      </c>
      <c r="O52" s="493"/>
      <c r="P52" s="281">
        <f t="shared" si="6"/>
        <v>0</v>
      </c>
      <c r="Q52" s="282">
        <f t="shared" si="6"/>
        <v>0</v>
      </c>
      <c r="R52" s="282">
        <f t="shared" si="6"/>
        <v>0</v>
      </c>
      <c r="S52" s="283">
        <f t="shared" si="6"/>
        <v>0</v>
      </c>
      <c r="T52" s="213"/>
      <c r="U52" s="14"/>
      <c r="V52" s="14"/>
      <c r="W52" s="14"/>
      <c r="X52" s="14"/>
      <c r="Y52" s="14"/>
      <c r="Z52" s="14"/>
      <c r="AA52" s="14"/>
      <c r="AB52" s="14"/>
      <c r="AC52" s="14"/>
      <c r="AD52" s="214"/>
      <c r="AE52" s="388"/>
      <c r="AF52" s="389"/>
      <c r="AG52" s="281"/>
      <c r="AH52" s="282"/>
      <c r="AI52" s="282"/>
      <c r="AJ52" s="283"/>
    </row>
    <row r="53" spans="2:36" s="7" customFormat="1" ht="14.85" customHeight="1">
      <c r="B53" s="15"/>
      <c r="C53" s="9"/>
      <c r="D53" s="10"/>
      <c r="E53" s="16" t="s">
        <v>52</v>
      </c>
      <c r="F53" s="10"/>
      <c r="G53" s="10"/>
      <c r="H53" s="10"/>
      <c r="I53" s="9"/>
      <c r="J53" s="9"/>
      <c r="K53" s="9"/>
      <c r="L53" s="9"/>
      <c r="M53" s="9"/>
      <c r="N53" s="388">
        <f>'連結BS 按分用'!N53/1000</f>
        <v>0</v>
      </c>
      <c r="O53" s="493"/>
      <c r="P53" s="281">
        <f t="shared" si="6"/>
        <v>0</v>
      </c>
      <c r="Q53" s="282">
        <f t="shared" si="6"/>
        <v>0</v>
      </c>
      <c r="R53" s="282">
        <f t="shared" si="6"/>
        <v>0</v>
      </c>
      <c r="S53" s="283">
        <f t="shared" si="6"/>
        <v>0</v>
      </c>
      <c r="T53" s="213"/>
      <c r="U53" s="14"/>
      <c r="V53" s="14"/>
      <c r="W53" s="14"/>
      <c r="X53" s="14"/>
      <c r="Y53" s="14"/>
      <c r="Z53" s="14"/>
      <c r="AA53" s="14"/>
      <c r="AB53" s="14"/>
      <c r="AC53" s="14"/>
      <c r="AD53" s="214"/>
      <c r="AE53" s="388"/>
      <c r="AF53" s="389"/>
      <c r="AG53" s="281"/>
      <c r="AH53" s="282"/>
      <c r="AI53" s="282"/>
      <c r="AJ53" s="283"/>
    </row>
    <row r="54" spans="2:36" s="7" customFormat="1" ht="14.85" customHeight="1">
      <c r="B54" s="15"/>
      <c r="C54" s="9" t="s">
        <v>53</v>
      </c>
      <c r="D54" s="10"/>
      <c r="E54" s="11"/>
      <c r="F54" s="11"/>
      <c r="G54" s="11"/>
      <c r="H54" s="9"/>
      <c r="I54" s="9"/>
      <c r="J54" s="9"/>
      <c r="K54" s="9"/>
      <c r="L54" s="9"/>
      <c r="M54" s="9"/>
      <c r="N54" s="388">
        <f>'連結BS 按分用'!N54/1000</f>
        <v>631.21257649999995</v>
      </c>
      <c r="O54" s="493"/>
      <c r="P54" s="281">
        <f t="shared" si="6"/>
        <v>0</v>
      </c>
      <c r="Q54" s="282">
        <f t="shared" si="6"/>
        <v>0</v>
      </c>
      <c r="R54" s="282">
        <f t="shared" si="6"/>
        <v>0</v>
      </c>
      <c r="S54" s="283">
        <f t="shared" si="6"/>
        <v>0</v>
      </c>
      <c r="T54" s="213"/>
      <c r="U54" s="14"/>
      <c r="V54" s="14"/>
      <c r="W54" s="14"/>
      <c r="X54" s="14"/>
      <c r="Y54" s="14"/>
      <c r="Z54" s="14"/>
      <c r="AA54" s="14"/>
      <c r="AB54" s="14"/>
      <c r="AC54" s="14"/>
      <c r="AD54" s="214"/>
      <c r="AE54" s="388"/>
      <c r="AF54" s="389"/>
      <c r="AG54" s="281"/>
      <c r="AH54" s="282"/>
      <c r="AI54" s="282"/>
      <c r="AJ54" s="283"/>
    </row>
    <row r="55" spans="2:36" s="7" customFormat="1" ht="14.85" customHeight="1">
      <c r="B55" s="15"/>
      <c r="C55" s="9"/>
      <c r="D55" s="10" t="s">
        <v>54</v>
      </c>
      <c r="E55" s="11"/>
      <c r="F55" s="11"/>
      <c r="G55" s="11"/>
      <c r="H55" s="9"/>
      <c r="I55" s="9"/>
      <c r="J55" s="9"/>
      <c r="K55" s="9"/>
      <c r="L55" s="9"/>
      <c r="M55" s="9"/>
      <c r="N55" s="388">
        <f>'連結BS 按分用'!N55/1000</f>
        <v>631.21257649999995</v>
      </c>
      <c r="O55" s="493"/>
      <c r="P55" s="281">
        <f t="shared" si="6"/>
        <v>0</v>
      </c>
      <c r="Q55" s="282">
        <f t="shared" si="6"/>
        <v>0</v>
      </c>
      <c r="R55" s="282">
        <f t="shared" si="6"/>
        <v>0</v>
      </c>
      <c r="S55" s="283">
        <f t="shared" si="6"/>
        <v>0</v>
      </c>
      <c r="T55" s="213"/>
      <c r="U55" s="14"/>
      <c r="V55" s="14"/>
      <c r="W55" s="14"/>
      <c r="X55" s="14"/>
      <c r="Y55" s="14"/>
      <c r="Z55" s="14"/>
      <c r="AA55" s="14"/>
      <c r="AB55" s="14"/>
      <c r="AC55" s="14"/>
      <c r="AD55" s="214"/>
      <c r="AE55" s="290"/>
      <c r="AF55" s="291"/>
      <c r="AG55" s="281"/>
      <c r="AH55" s="282"/>
      <c r="AI55" s="282"/>
      <c r="AJ55" s="283"/>
    </row>
    <row r="56" spans="2:36" s="7" customFormat="1" ht="14.85" customHeight="1">
      <c r="B56" s="15"/>
      <c r="C56" s="9"/>
      <c r="D56" s="16" t="s">
        <v>55</v>
      </c>
      <c r="E56" s="10"/>
      <c r="F56" s="26"/>
      <c r="G56" s="23"/>
      <c r="H56" s="23"/>
      <c r="I56" s="24"/>
      <c r="J56" s="9"/>
      <c r="K56" s="9"/>
      <c r="L56" s="9"/>
      <c r="M56" s="9"/>
      <c r="N56" s="388">
        <f>'連結BS 按分用'!N56/1000</f>
        <v>0</v>
      </c>
      <c r="O56" s="493"/>
      <c r="P56" s="281">
        <f t="shared" si="6"/>
        <v>0</v>
      </c>
      <c r="Q56" s="282">
        <f t="shared" si="6"/>
        <v>0</v>
      </c>
      <c r="R56" s="282">
        <f t="shared" si="6"/>
        <v>0</v>
      </c>
      <c r="S56" s="283">
        <f t="shared" si="6"/>
        <v>0</v>
      </c>
      <c r="T56" s="213"/>
      <c r="U56" s="14"/>
      <c r="V56" s="14"/>
      <c r="W56" s="14"/>
      <c r="X56" s="14"/>
      <c r="Y56" s="14"/>
      <c r="Z56" s="14"/>
      <c r="AA56" s="14"/>
      <c r="AB56" s="14"/>
      <c r="AC56" s="14"/>
      <c r="AD56" s="214"/>
      <c r="AE56" s="388"/>
      <c r="AF56" s="389"/>
      <c r="AG56" s="281"/>
      <c r="AH56" s="282"/>
      <c r="AI56" s="282"/>
      <c r="AJ56" s="283"/>
    </row>
    <row r="57" spans="2:36" s="7" customFormat="1" ht="14.85" customHeight="1">
      <c r="B57" s="15"/>
      <c r="C57" s="9"/>
      <c r="D57" s="10" t="s">
        <v>56</v>
      </c>
      <c r="E57" s="10"/>
      <c r="F57" s="10"/>
      <c r="G57" s="10"/>
      <c r="H57" s="10"/>
      <c r="I57" s="9"/>
      <c r="J57" s="9"/>
      <c r="K57" s="9"/>
      <c r="L57" s="9"/>
      <c r="M57" s="9"/>
      <c r="N57" s="388">
        <f>'連結BS 按分用'!N57/1000</f>
        <v>0</v>
      </c>
      <c r="O57" s="493"/>
      <c r="P57" s="281">
        <f t="shared" si="6"/>
        <v>0</v>
      </c>
      <c r="Q57" s="282">
        <f t="shared" si="6"/>
        <v>0</v>
      </c>
      <c r="R57" s="282">
        <f t="shared" si="6"/>
        <v>0</v>
      </c>
      <c r="S57" s="283">
        <f t="shared" si="6"/>
        <v>0</v>
      </c>
      <c r="T57" s="213"/>
      <c r="U57" s="14"/>
      <c r="V57" s="14"/>
      <c r="W57" s="14"/>
      <c r="X57" s="14"/>
      <c r="Y57" s="14"/>
      <c r="Z57" s="14"/>
      <c r="AA57" s="14"/>
      <c r="AB57" s="14"/>
      <c r="AC57" s="14"/>
      <c r="AD57" s="214"/>
      <c r="AE57" s="388"/>
      <c r="AF57" s="389"/>
      <c r="AG57" s="281"/>
      <c r="AH57" s="282"/>
      <c r="AI57" s="282"/>
      <c r="AJ57" s="283"/>
    </row>
    <row r="58" spans="2:36" s="7" customFormat="1" ht="14.85" customHeight="1">
      <c r="B58" s="15"/>
      <c r="C58" s="10"/>
      <c r="D58" s="10" t="s">
        <v>50</v>
      </c>
      <c r="E58" s="10"/>
      <c r="F58" s="26"/>
      <c r="G58" s="23"/>
      <c r="H58" s="23"/>
      <c r="I58" s="24"/>
      <c r="J58" s="24"/>
      <c r="K58" s="24"/>
      <c r="L58" s="24"/>
      <c r="M58" s="24"/>
      <c r="N58" s="388">
        <f>'連結BS 按分用'!N58/1000</f>
        <v>0</v>
      </c>
      <c r="O58" s="493"/>
      <c r="P58" s="281">
        <f t="shared" si="6"/>
        <v>0</v>
      </c>
      <c r="Q58" s="282">
        <f t="shared" si="6"/>
        <v>0</v>
      </c>
      <c r="R58" s="282">
        <f t="shared" si="6"/>
        <v>0</v>
      </c>
      <c r="S58" s="283">
        <f t="shared" si="6"/>
        <v>0</v>
      </c>
      <c r="T58" s="213"/>
      <c r="U58" s="14"/>
      <c r="V58" s="14"/>
      <c r="W58" s="14"/>
      <c r="X58" s="14"/>
      <c r="Y58" s="14"/>
      <c r="Z58" s="14"/>
      <c r="AA58" s="14"/>
      <c r="AB58" s="14"/>
      <c r="AC58" s="14"/>
      <c r="AD58" s="214"/>
      <c r="AE58" s="388"/>
      <c r="AF58" s="389"/>
      <c r="AG58" s="281"/>
      <c r="AH58" s="282"/>
      <c r="AI58" s="282"/>
      <c r="AJ58" s="283"/>
    </row>
    <row r="59" spans="2:36" s="7" customFormat="1" ht="14.85" customHeight="1">
      <c r="B59" s="15"/>
      <c r="C59" s="10"/>
      <c r="D59" s="10"/>
      <c r="E59" s="10" t="s">
        <v>57</v>
      </c>
      <c r="F59" s="10"/>
      <c r="G59" s="10"/>
      <c r="H59" s="10"/>
      <c r="I59" s="9"/>
      <c r="J59" s="9"/>
      <c r="K59" s="9"/>
      <c r="L59" s="9"/>
      <c r="M59" s="9"/>
      <c r="N59" s="388">
        <f>'連結BS 按分用'!N59/1000</f>
        <v>0</v>
      </c>
      <c r="O59" s="493"/>
      <c r="P59" s="281">
        <f t="shared" si="6"/>
        <v>0</v>
      </c>
      <c r="Q59" s="282">
        <f t="shared" si="6"/>
        <v>0</v>
      </c>
      <c r="R59" s="282">
        <f t="shared" si="6"/>
        <v>0</v>
      </c>
      <c r="S59" s="283">
        <f t="shared" si="6"/>
        <v>0</v>
      </c>
      <c r="T59" s="213"/>
      <c r="U59" s="14"/>
      <c r="V59" s="14"/>
      <c r="W59" s="14"/>
      <c r="X59" s="14"/>
      <c r="Y59" s="14"/>
      <c r="Z59" s="14"/>
      <c r="AA59" s="14"/>
      <c r="AB59" s="14"/>
      <c r="AC59" s="14"/>
      <c r="AD59" s="214"/>
      <c r="AE59" s="388"/>
      <c r="AF59" s="389"/>
      <c r="AG59" s="281"/>
      <c r="AH59" s="282"/>
      <c r="AI59" s="282"/>
      <c r="AJ59" s="283"/>
    </row>
    <row r="60" spans="2:36" s="7" customFormat="1" ht="14.85" customHeight="1">
      <c r="B60" s="15"/>
      <c r="C60" s="10"/>
      <c r="D60" s="10"/>
      <c r="E60" s="16" t="s">
        <v>51</v>
      </c>
      <c r="F60" s="10"/>
      <c r="G60" s="10"/>
      <c r="H60" s="10"/>
      <c r="I60" s="9"/>
      <c r="J60" s="9"/>
      <c r="K60" s="9"/>
      <c r="L60" s="9"/>
      <c r="M60" s="9"/>
      <c r="N60" s="388">
        <f>'連結BS 按分用'!N60/1000</f>
        <v>0</v>
      </c>
      <c r="O60" s="493"/>
      <c r="P60" s="281">
        <f t="shared" si="6"/>
        <v>0</v>
      </c>
      <c r="Q60" s="282">
        <f t="shared" si="6"/>
        <v>0</v>
      </c>
      <c r="R60" s="282">
        <f t="shared" si="6"/>
        <v>0</v>
      </c>
      <c r="S60" s="283">
        <f t="shared" si="6"/>
        <v>0</v>
      </c>
      <c r="T60" s="213"/>
      <c r="U60" s="14"/>
      <c r="V60" s="14"/>
      <c r="W60" s="14"/>
      <c r="X60" s="14"/>
      <c r="Y60" s="14"/>
      <c r="Z60" s="14"/>
      <c r="AA60" s="14"/>
      <c r="AB60" s="14"/>
      <c r="AC60" s="14"/>
      <c r="AD60" s="214"/>
      <c r="AE60" s="388"/>
      <c r="AF60" s="389"/>
      <c r="AG60" s="281"/>
      <c r="AH60" s="282"/>
      <c r="AI60" s="282"/>
      <c r="AJ60" s="283"/>
    </row>
    <row r="61" spans="2:36" s="7" customFormat="1" ht="14.85" customHeight="1">
      <c r="B61" s="15"/>
      <c r="C61" s="10"/>
      <c r="D61" s="10" t="s">
        <v>58</v>
      </c>
      <c r="E61" s="10"/>
      <c r="F61" s="26"/>
      <c r="G61" s="23"/>
      <c r="H61" s="23"/>
      <c r="I61" s="24"/>
      <c r="J61" s="24"/>
      <c r="K61" s="24"/>
      <c r="L61" s="24"/>
      <c r="M61" s="24"/>
      <c r="N61" s="388">
        <f>'連結BS 按分用'!N61/1000</f>
        <v>0</v>
      </c>
      <c r="O61" s="493"/>
      <c r="P61" s="281">
        <f t="shared" si="6"/>
        <v>0</v>
      </c>
      <c r="Q61" s="282">
        <f t="shared" si="6"/>
        <v>0</v>
      </c>
      <c r="R61" s="282">
        <f t="shared" si="6"/>
        <v>0</v>
      </c>
      <c r="S61" s="283">
        <f t="shared" si="6"/>
        <v>0</v>
      </c>
      <c r="T61" s="213"/>
      <c r="U61" s="14"/>
      <c r="V61" s="14"/>
      <c r="W61" s="14"/>
      <c r="X61" s="14"/>
      <c r="Y61" s="14"/>
      <c r="Z61" s="14"/>
      <c r="AA61" s="14"/>
      <c r="AB61" s="14"/>
      <c r="AC61" s="14"/>
      <c r="AD61" s="214"/>
      <c r="AE61" s="388"/>
      <c r="AF61" s="389"/>
      <c r="AG61" s="281"/>
      <c r="AH61" s="282"/>
      <c r="AI61" s="282"/>
      <c r="AJ61" s="283"/>
    </row>
    <row r="62" spans="2:36" s="7" customFormat="1" ht="14.85" customHeight="1">
      <c r="B62" s="15"/>
      <c r="C62" s="10"/>
      <c r="D62" s="10" t="s">
        <v>39</v>
      </c>
      <c r="E62" s="10"/>
      <c r="F62" s="10"/>
      <c r="G62" s="10"/>
      <c r="H62" s="10"/>
      <c r="I62" s="9"/>
      <c r="J62" s="9"/>
      <c r="K62" s="9"/>
      <c r="L62" s="9"/>
      <c r="M62" s="9"/>
      <c r="N62" s="388">
        <f>'連結BS 按分用'!N62/1000</f>
        <v>0</v>
      </c>
      <c r="O62" s="493"/>
      <c r="P62" s="281">
        <f t="shared" si="6"/>
        <v>0</v>
      </c>
      <c r="Q62" s="282">
        <f t="shared" si="6"/>
        <v>0</v>
      </c>
      <c r="R62" s="282">
        <f t="shared" si="6"/>
        <v>0</v>
      </c>
      <c r="S62" s="283">
        <f t="shared" si="6"/>
        <v>0</v>
      </c>
      <c r="T62" s="411"/>
      <c r="U62" s="412"/>
      <c r="V62" s="412"/>
      <c r="W62" s="412"/>
      <c r="X62" s="412"/>
      <c r="Y62" s="412"/>
      <c r="Z62" s="412"/>
      <c r="AA62" s="412"/>
      <c r="AB62" s="412"/>
      <c r="AC62" s="412"/>
      <c r="AD62" s="413"/>
      <c r="AE62" s="414"/>
      <c r="AF62" s="415"/>
      <c r="AG62" s="281"/>
      <c r="AH62" s="282"/>
      <c r="AI62" s="282"/>
      <c r="AJ62" s="283"/>
    </row>
    <row r="63" spans="2:36" s="7" customFormat="1" ht="16.5" customHeight="1" thickBot="1">
      <c r="B63" s="15"/>
      <c r="C63" s="10"/>
      <c r="D63" s="16" t="s">
        <v>52</v>
      </c>
      <c r="E63" s="10"/>
      <c r="F63" s="10"/>
      <c r="G63" s="10"/>
      <c r="H63" s="10"/>
      <c r="I63" s="9"/>
      <c r="J63" s="9"/>
      <c r="K63" s="9"/>
      <c r="L63" s="9"/>
      <c r="M63" s="9"/>
      <c r="N63" s="398">
        <f>'連結BS 按分用'!N63/1000</f>
        <v>0</v>
      </c>
      <c r="O63" s="508"/>
      <c r="P63" s="295">
        <f t="shared" si="6"/>
        <v>0</v>
      </c>
      <c r="Q63" s="296">
        <f t="shared" si="6"/>
        <v>0</v>
      </c>
      <c r="R63" s="296">
        <f t="shared" si="6"/>
        <v>0</v>
      </c>
      <c r="S63" s="297">
        <f t="shared" si="6"/>
        <v>0</v>
      </c>
      <c r="T63" s="400" t="s">
        <v>59</v>
      </c>
      <c r="U63" s="401"/>
      <c r="V63" s="401"/>
      <c r="W63" s="401"/>
      <c r="X63" s="401"/>
      <c r="Y63" s="401"/>
      <c r="Z63" s="401"/>
      <c r="AA63" s="401"/>
      <c r="AB63" s="401"/>
      <c r="AC63" s="401"/>
      <c r="AD63" s="402"/>
      <c r="AE63" s="398">
        <f>'連結BS 按分用'!AE63/1000</f>
        <v>17635.152952500001</v>
      </c>
      <c r="AF63" s="399"/>
      <c r="AG63" s="292">
        <f>$AE63*AG$7</f>
        <v>0</v>
      </c>
      <c r="AH63" s="293">
        <f t="shared" ref="AH63:AJ64" si="8">$AE63*AH$7</f>
        <v>0</v>
      </c>
      <c r="AI63" s="293">
        <f t="shared" si="8"/>
        <v>0</v>
      </c>
      <c r="AJ63" s="294">
        <f t="shared" si="8"/>
        <v>0</v>
      </c>
    </row>
    <row r="64" spans="2:36" s="7" customFormat="1" ht="14.85" customHeight="1" thickBot="1">
      <c r="B64" s="403" t="s">
        <v>60</v>
      </c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5"/>
      <c r="N64" s="398">
        <f>'連結BS 按分用'!N64/1000</f>
        <v>55629.072576499995</v>
      </c>
      <c r="O64" s="508"/>
      <c r="P64" s="295">
        <f t="shared" si="6"/>
        <v>0</v>
      </c>
      <c r="Q64" s="296">
        <f t="shared" si="6"/>
        <v>0</v>
      </c>
      <c r="R64" s="296">
        <f t="shared" si="6"/>
        <v>0</v>
      </c>
      <c r="S64" s="297">
        <f t="shared" si="6"/>
        <v>0</v>
      </c>
      <c r="T64" s="408" t="s">
        <v>61</v>
      </c>
      <c r="U64" s="409"/>
      <c r="V64" s="409"/>
      <c r="W64" s="409"/>
      <c r="X64" s="409"/>
      <c r="Y64" s="409"/>
      <c r="Z64" s="409"/>
      <c r="AA64" s="409"/>
      <c r="AB64" s="409"/>
      <c r="AC64" s="409"/>
      <c r="AD64" s="410"/>
      <c r="AE64" s="398">
        <f>'連結BS 按分用'!AE64/1000</f>
        <v>55629.072576499995</v>
      </c>
      <c r="AF64" s="399"/>
      <c r="AG64" s="292">
        <f>$AE64*AG$7</f>
        <v>0</v>
      </c>
      <c r="AH64" s="293">
        <f t="shared" si="8"/>
        <v>0</v>
      </c>
      <c r="AI64" s="293">
        <f t="shared" si="8"/>
        <v>0</v>
      </c>
      <c r="AJ64" s="294">
        <f t="shared" si="8"/>
        <v>0</v>
      </c>
    </row>
    <row r="65" spans="1:32" s="7" customFormat="1" ht="9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AE65" s="215"/>
      <c r="AF65" s="215"/>
    </row>
    <row r="66" spans="1:32" s="7" customFormat="1" ht="14.8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AE66" s="28"/>
      <c r="AF66" s="28"/>
    </row>
    <row r="67" spans="1:32" s="7" customFormat="1" ht="5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E67" s="6"/>
      <c r="AF67" s="6"/>
    </row>
    <row r="68" spans="1:32" s="7" customFormat="1" ht="14.8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E68" s="1"/>
      <c r="AF68" s="1"/>
    </row>
    <row r="69" spans="1:32" s="7" customFormat="1" ht="14.85" customHeight="1">
      <c r="AE69" s="1"/>
      <c r="AF69" s="1"/>
    </row>
    <row r="70" spans="1:32" s="7" customFormat="1" ht="14.85" customHeight="1"/>
    <row r="71" spans="1:32" s="7" customFormat="1" ht="14.85" customHeight="1"/>
    <row r="72" spans="1:32" s="7" customFormat="1" ht="14.85" customHeight="1"/>
    <row r="73" spans="1:32" s="7" customFormat="1" ht="14.85" customHeight="1"/>
    <row r="74" spans="1:32" s="7" customFormat="1" ht="14.85" customHeight="1"/>
    <row r="75" spans="1:32" s="7" customFormat="1" ht="14.85" customHeight="1"/>
    <row r="76" spans="1:32" s="7" customFormat="1" ht="14.85" customHeight="1"/>
    <row r="77" spans="1:32" s="7" customFormat="1" ht="14.85" customHeight="1"/>
    <row r="78" spans="1:32" s="7" customFormat="1" ht="14.85" customHeight="1"/>
    <row r="79" spans="1:32" s="7" customFormat="1" ht="14.85" customHeight="1">
      <c r="A79" s="28"/>
    </row>
    <row r="80" spans="1:32" s="7" customFormat="1" ht="14.85" customHeight="1">
      <c r="A80" s="6"/>
    </row>
    <row r="81" spans="1:32" s="7" customFormat="1" ht="14.85" customHeight="1">
      <c r="A81" s="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2" s="7" customFormat="1" ht="14.85" customHeight="1">
      <c r="A82" s="1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2" s="7" customFormat="1" ht="14.85" customHeight="1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2" s="7" customFormat="1" ht="14.85" customHeight="1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2" s="28" customFormat="1" ht="14.8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6" customFormat="1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4.85" hidden="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4.85" hidden="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7" customFormat="1" ht="14.85" hidden="1" customHeight="1"/>
    <row r="90" spans="1:32" s="7" customFormat="1" ht="14.85" hidden="1" customHeight="1"/>
    <row r="91" spans="1:32" s="7" customFormat="1" ht="14.85" hidden="1" customHeight="1"/>
    <row r="92" spans="1:32" s="7" customFormat="1" ht="14.85" hidden="1" customHeight="1"/>
    <row r="93" spans="1:32" s="7" customFormat="1" ht="14.85" hidden="1" customHeight="1"/>
    <row r="94" spans="1:32" s="7" customFormat="1" ht="14.85" hidden="1" customHeight="1"/>
    <row r="95" spans="1:32" s="7" customFormat="1" ht="14.85" hidden="1" customHeight="1"/>
    <row r="96" spans="1:32" s="7" customFormat="1" ht="14.85" hidden="1" customHeight="1"/>
    <row r="97" spans="2:32" s="7" customFormat="1" ht="14.85" hidden="1" customHeight="1"/>
    <row r="98" spans="2:32" s="7" customFormat="1" ht="14.85" hidden="1" customHeight="1"/>
    <row r="99" spans="2:32" s="7" customFormat="1" ht="14.85" hidden="1" customHeight="1"/>
    <row r="100" spans="2:32" s="7" customFormat="1" ht="14.85" hidden="1" customHeight="1"/>
    <row r="101" spans="2:32" s="7" customFormat="1" ht="14.85" hidden="1" customHeight="1"/>
    <row r="102" spans="2:32" s="7" customFormat="1" ht="14.85" hidden="1" customHeight="1"/>
    <row r="103" spans="2:32" s="7" customFormat="1" ht="14.85" hidden="1" customHeight="1"/>
    <row r="104" spans="2:32" s="7" customFormat="1" ht="14.85" hidden="1" customHeight="1"/>
    <row r="105" spans="2:32" s="7" customFormat="1" ht="14.85" hidden="1" customHeight="1"/>
    <row r="106" spans="2:32" s="7" customFormat="1" ht="14.85" hidden="1" customHeight="1"/>
    <row r="107" spans="2:32" s="7" customFormat="1" ht="14.85" hidden="1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2:32" s="7" customFormat="1" ht="14.85" hidden="1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AE108" s="28"/>
      <c r="AF108" s="28"/>
    </row>
    <row r="109" spans="2:32" s="7" customFormat="1" ht="14.85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AE109" s="6"/>
      <c r="AF109" s="6"/>
    </row>
    <row r="110" spans="2:32" s="7" customFormat="1" ht="14.85" hidden="1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AE110" s="1"/>
      <c r="AF110" s="1"/>
    </row>
    <row r="111" spans="2:32" s="7" customFormat="1" ht="14.85" hidden="1" customHeight="1">
      <c r="AE111" s="1"/>
      <c r="AF111" s="1"/>
    </row>
    <row r="112" spans="2:32" s="7" customFormat="1" ht="14.85" hidden="1" customHeight="1"/>
    <row r="113" spans="1:32" s="7" customFormat="1" ht="14.85" hidden="1" customHeight="1"/>
    <row r="114" spans="1:32" s="7" customFormat="1" ht="14.85" hidden="1" customHeight="1"/>
    <row r="115" spans="1:32" s="7" customFormat="1" ht="14.85" hidden="1" customHeight="1"/>
    <row r="116" spans="1:32" s="7" customFormat="1" ht="14.85" hidden="1" customHeight="1"/>
    <row r="117" spans="1:32" s="7" customFormat="1" ht="14.85" hidden="1" customHeight="1"/>
    <row r="118" spans="1:32" s="7" customFormat="1" ht="14.85" hidden="1" customHeight="1"/>
    <row r="119" spans="1:32" s="7" customFormat="1" ht="14.85" hidden="1" customHeight="1"/>
    <row r="120" spans="1:32" s="7" customFormat="1" ht="14.85" hidden="1" customHeight="1"/>
    <row r="121" spans="1:32" s="7" customFormat="1" ht="14.85" hidden="1" customHeight="1">
      <c r="A121" s="28"/>
    </row>
    <row r="122" spans="1:32" s="7" customFormat="1" ht="14.85" hidden="1" customHeight="1">
      <c r="A122" s="6"/>
    </row>
    <row r="123" spans="1:32" s="7" customFormat="1" ht="14.85" hidden="1" customHeight="1">
      <c r="A123" s="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2" s="7" customFormat="1" ht="14.85" hidden="1" customHeight="1">
      <c r="A124" s="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2" s="7" customFormat="1" ht="14.85" hidden="1" customHeight="1"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2" s="7" customFormat="1" ht="14.85" hidden="1" customHeight="1"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2" s="28" customFormat="1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6" customFormat="1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4.85" hidden="1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4.85" hidden="1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7" customFormat="1" ht="14.85" hidden="1" customHeight="1"/>
    <row r="132" spans="1:32" s="7" customFormat="1" ht="14.85" hidden="1" customHeight="1"/>
    <row r="133" spans="1:32" s="7" customFormat="1" ht="14.85" hidden="1" customHeight="1"/>
    <row r="134" spans="1:32" s="7" customFormat="1" ht="14.85" hidden="1" customHeight="1"/>
    <row r="135" spans="1:32" s="7" customFormat="1" ht="14.85" hidden="1" customHeight="1"/>
    <row r="136" spans="1:32" s="7" customFormat="1" ht="14.85" hidden="1" customHeight="1"/>
    <row r="137" spans="1:32" s="7" customFormat="1" ht="14.85" hidden="1" customHeight="1"/>
    <row r="138" spans="1:32" s="7" customFormat="1" ht="14.85" hidden="1" customHeight="1"/>
    <row r="139" spans="1:32" s="7" customFormat="1" ht="14.85" hidden="1" customHeight="1"/>
    <row r="140" spans="1:32" s="7" customFormat="1" ht="14.85" hidden="1" customHeight="1"/>
    <row r="141" spans="1:32" s="7" customFormat="1" ht="14.85" hidden="1" customHeight="1"/>
    <row r="142" spans="1:32" s="7" customFormat="1" ht="14.85" hidden="1" customHeight="1"/>
    <row r="143" spans="1:32" s="7" customFormat="1" ht="14.85" hidden="1" customHeight="1"/>
    <row r="144" spans="1:32" s="7" customFormat="1" ht="14.85" hidden="1" customHeight="1"/>
    <row r="145" s="7" customFormat="1" ht="14.85" hidden="1" customHeight="1"/>
    <row r="146" s="7" customFormat="1" ht="14.85" hidden="1" customHeight="1"/>
    <row r="147" s="7" customFormat="1" ht="14.85" hidden="1" customHeight="1"/>
    <row r="148" s="7" customFormat="1" ht="14.85" hidden="1" customHeight="1"/>
    <row r="149" s="7" customFormat="1" ht="14.85" hidden="1" customHeight="1"/>
    <row r="150" s="7" customFormat="1" ht="14.85" hidden="1" customHeight="1"/>
    <row r="151" s="7" customFormat="1" ht="14.85" hidden="1" customHeight="1"/>
    <row r="152" s="7" customFormat="1" ht="14.85" hidden="1" customHeight="1"/>
    <row r="153" s="7" customFormat="1" ht="14.85" hidden="1" customHeight="1"/>
    <row r="154" s="7" customFormat="1" ht="14.85" hidden="1" customHeight="1"/>
    <row r="155" s="7" customFormat="1" ht="14.85" hidden="1" customHeight="1"/>
    <row r="156" s="7" customFormat="1" ht="14.85" hidden="1" customHeight="1"/>
    <row r="157" s="7" customFormat="1" ht="14.85" hidden="1" customHeight="1"/>
    <row r="158" s="7" customFormat="1" ht="14.85" hidden="1" customHeight="1"/>
    <row r="159" s="7" customFormat="1" ht="14.85" hidden="1" customHeight="1"/>
    <row r="160" s="7" customFormat="1" ht="14.85" hidden="1" customHeight="1"/>
    <row r="161" spans="1:32" s="7" customFormat="1" ht="14.85" hidden="1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32" s="7" customFormat="1" ht="14.85" hidden="1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AE162" s="29"/>
      <c r="AF162" s="29"/>
    </row>
    <row r="163" spans="1:32" s="7" customFormat="1" ht="14.85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AE163" s="6"/>
      <c r="AF163" s="6"/>
    </row>
    <row r="164" spans="1:32" s="7" customFormat="1" ht="14.85" hidden="1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AE164" s="1"/>
      <c r="AF164" s="1"/>
    </row>
    <row r="165" spans="1:32" s="7" customFormat="1" ht="14.85" hidden="1" customHeight="1">
      <c r="AE165" s="1"/>
      <c r="AF165" s="1"/>
    </row>
    <row r="166" spans="1:32" s="7" customFormat="1" ht="14.85" hidden="1" customHeight="1"/>
    <row r="167" spans="1:32" s="7" customFormat="1" ht="14.85" hidden="1" customHeight="1"/>
    <row r="168" spans="1:32" s="7" customFormat="1" ht="14.85" hidden="1" customHeight="1"/>
    <row r="169" spans="1:32" s="7" customFormat="1" ht="14.85" hidden="1" customHeight="1"/>
    <row r="170" spans="1:32" s="7" customFormat="1" ht="14.85" hidden="1" customHeight="1"/>
    <row r="171" spans="1:32" s="7" customFormat="1" ht="14.85" hidden="1" customHeight="1"/>
    <row r="172" spans="1:32" s="7" customFormat="1" ht="14.85" hidden="1" customHeight="1"/>
    <row r="173" spans="1:32" s="7" customFormat="1" ht="14.85" hidden="1" customHeight="1"/>
    <row r="174" spans="1:32" s="7" customFormat="1" ht="14.85" hidden="1" customHeight="1"/>
    <row r="175" spans="1:32" s="7" customFormat="1" ht="14.85" hidden="1" customHeight="1">
      <c r="A175" s="29"/>
    </row>
    <row r="176" spans="1:32" s="7" customFormat="1" ht="14.85" hidden="1" customHeight="1">
      <c r="A176" s="6"/>
    </row>
    <row r="177" spans="1:32" s="7" customFormat="1" ht="14.85" hidden="1" customHeight="1">
      <c r="A177" s="1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</row>
    <row r="178" spans="1:32" s="7" customFormat="1" ht="14.85" hidden="1" customHeight="1">
      <c r="A178" s="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2" s="7" customFormat="1" ht="14.85" hidden="1" customHeight="1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2" s="7" customFormat="1" ht="14.85" hidden="1" customHeight="1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2" s="29" customFormat="1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6" customFormat="1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4.85" hidden="1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4.85" hidden="1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s="7" customFormat="1" ht="14.85" hidden="1" customHeight="1"/>
    <row r="186" spans="1:32" s="7" customFormat="1" ht="14.85" hidden="1" customHeight="1"/>
    <row r="187" spans="1:32" s="7" customFormat="1" ht="14.85" hidden="1" customHeight="1"/>
    <row r="188" spans="1:32" s="7" customFormat="1" ht="14.85" hidden="1" customHeight="1"/>
    <row r="189" spans="1:32" s="7" customFormat="1" ht="14.85" hidden="1" customHeight="1"/>
    <row r="190" spans="1:32" s="7" customFormat="1" ht="14.85" hidden="1" customHeight="1"/>
    <row r="191" spans="1:32" s="7" customFormat="1" ht="14.85" hidden="1" customHeight="1"/>
    <row r="192" spans="1:32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32" s="7" customFormat="1" ht="14.85" hidden="1" customHeight="1"/>
    <row r="210" spans="2:32" s="7" customFormat="1" ht="14.85" hidden="1" customHeight="1"/>
    <row r="211" spans="2:32" s="7" customFormat="1" ht="14.85" hidden="1" customHeight="1"/>
    <row r="212" spans="2:32" s="7" customFormat="1" ht="14.85" hidden="1" customHeight="1"/>
    <row r="213" spans="2:32" s="7" customFormat="1" ht="14.85" hidden="1" customHeight="1"/>
    <row r="214" spans="2:32" s="7" customFormat="1" ht="14.85" hidden="1" customHeight="1"/>
    <row r="215" spans="2:32" s="7" customFormat="1" ht="14.85" hidden="1" customHeight="1"/>
    <row r="216" spans="2:32" s="7" customFormat="1" ht="14.85" hidden="1" customHeight="1"/>
    <row r="217" spans="2:32" s="7" customFormat="1" ht="14.85" hidden="1" customHeight="1"/>
    <row r="218" spans="2:32" s="7" customFormat="1" ht="14.85" hidden="1" customHeight="1"/>
    <row r="219" spans="2:32" s="7" customFormat="1" ht="14.85" hidden="1" customHeight="1"/>
    <row r="220" spans="2:32" s="7" customFormat="1" ht="14.85" hidden="1" customHeight="1"/>
    <row r="221" spans="2:32" s="7" customFormat="1" ht="14.85" hidden="1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2:32" s="7" customFormat="1" ht="14.85" hidden="1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AE222" s="30"/>
      <c r="AF222" s="30"/>
    </row>
    <row r="223" spans="2:32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E223" s="1"/>
      <c r="AF223" s="1"/>
    </row>
    <row r="224" spans="2:32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E224" s="3"/>
      <c r="AF224" s="3"/>
    </row>
    <row r="225" spans="1:32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E225" s="3"/>
      <c r="AF225" s="3"/>
    </row>
    <row r="226" spans="1:32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E226" s="3"/>
      <c r="AF226" s="3"/>
    </row>
    <row r="227" spans="1:32" s="7" customFormat="1" ht="14.85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E227" s="3"/>
      <c r="AF227" s="3"/>
    </row>
    <row r="228" spans="1:32" s="7" customFormat="1" ht="14.85" hidden="1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E228" s="3"/>
      <c r="AF228" s="3"/>
    </row>
    <row r="229" spans="1:32" s="7" customFormat="1" ht="14.85" hidden="1" customHeight="1">
      <c r="AE229" s="3"/>
      <c r="AF229" s="3"/>
    </row>
    <row r="230" spans="1:32" s="7" customFormat="1" ht="14.85" hidden="1" customHeight="1"/>
    <row r="231" spans="1:32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32" s="7" customFormat="1" ht="14.85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E232" s="3"/>
      <c r="AF232" s="3"/>
    </row>
    <row r="233" spans="1:32" s="7" customFormat="1" ht="14.85" hidden="1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E233" s="3"/>
      <c r="AF233" s="3"/>
    </row>
    <row r="234" spans="1:32" s="7" customFormat="1" ht="14.85" hidden="1" customHeight="1">
      <c r="AE234" s="3"/>
      <c r="AF234" s="3"/>
    </row>
    <row r="235" spans="1:32" s="7" customFormat="1" ht="14.85" hidden="1" customHeight="1">
      <c r="A235" s="30"/>
    </row>
    <row r="236" spans="1:32" s="7" customFormat="1" ht="14.85" hidden="1" customHeight="1">
      <c r="A236" s="1"/>
    </row>
    <row r="237" spans="1:32" s="7" customFormat="1" ht="14.85" hidden="1" customHeight="1">
      <c r="A237" s="3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1:32" s="7" customFormat="1" ht="14.85" hidden="1" customHeight="1">
      <c r="A238" s="3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2" s="7" customFormat="1" ht="14.85" hidden="1" customHeight="1">
      <c r="A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2" s="7" customFormat="1" ht="14.85" hidden="1" customHeight="1">
      <c r="A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2" s="30" customFormat="1" ht="14.85" hidden="1" customHeight="1">
      <c r="A241" s="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7"/>
      <c r="AF241" s="7"/>
    </row>
    <row r="242" spans="1:32" ht="14.85" hidden="1" customHeight="1">
      <c r="A242" s="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7"/>
      <c r="AF242" s="7"/>
    </row>
    <row r="243" spans="1:32" s="3" customFormat="1" ht="14.85" hidden="1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AE243" s="7"/>
      <c r="AF243" s="7"/>
    </row>
    <row r="244" spans="1:32" s="3" customFormat="1" ht="14.85" hidden="1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AE244" s="7"/>
      <c r="AF244" s="7"/>
    </row>
    <row r="245" spans="1:32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s="3" customFormat="1" ht="14.85" hidden="1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s="3" customFormat="1" ht="14.85" hidden="1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AE247" s="7"/>
      <c r="AF247" s="7"/>
    </row>
    <row r="248" spans="1:32" s="3" customFormat="1" ht="14.85" hidden="1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AE248" s="7"/>
      <c r="AF248" s="7"/>
    </row>
    <row r="249" spans="1:32" s="7" customFormat="1" ht="14.85" hidden="1" customHeight="1"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2" s="7" customFormat="1" ht="14.85" hidden="1" customHeight="1"/>
    <row r="251" spans="1:32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s="3" customFormat="1" ht="14.85" hidden="1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s="3" customFormat="1" ht="14.85" hidden="1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s="7" customFormat="1" ht="14.85" hidden="1" customHeight="1"/>
    <row r="255" spans="1:32" s="7" customFormat="1" ht="14.85" hidden="1" customHeight="1"/>
    <row r="256" spans="1:32" s="7" customFormat="1" ht="14.85" hidden="1" customHeight="1"/>
    <row r="257" spans="2:32" s="7" customFormat="1" ht="14.85" hidden="1" customHeight="1"/>
    <row r="258" spans="2:32" s="7" customFormat="1" ht="14.85" hidden="1" customHeight="1"/>
    <row r="259" spans="2:32" s="7" customFormat="1" ht="14.85" hidden="1" customHeight="1"/>
    <row r="260" spans="2:32" s="7" customFormat="1" ht="14.85" hidden="1" customHeight="1"/>
    <row r="261" spans="2:32" s="7" customFormat="1" ht="14.85" hidden="1" customHeight="1"/>
    <row r="262" spans="2:32" s="7" customFormat="1" ht="14.85" hidden="1" customHeight="1"/>
    <row r="263" spans="2:32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32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AE264" s="1"/>
      <c r="AF264" s="1"/>
    </row>
    <row r="265" spans="2:32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AE265" s="1"/>
      <c r="AF265" s="1"/>
    </row>
    <row r="266" spans="2:32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AE266" s="1"/>
      <c r="AF266" s="1"/>
    </row>
    <row r="267" spans="2:32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AE267" s="1"/>
      <c r="AF267" s="1"/>
    </row>
    <row r="268" spans="2:32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AE268" s="1"/>
      <c r="AF268" s="1"/>
    </row>
    <row r="269" spans="2:32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AE269" s="1"/>
      <c r="AF269" s="1"/>
    </row>
    <row r="270" spans="2:32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AE270" s="1"/>
      <c r="AF270" s="1"/>
    </row>
    <row r="271" spans="2:32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AE271" s="1"/>
      <c r="AF271" s="1"/>
    </row>
    <row r="272" spans="2:32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AE272" s="1"/>
      <c r="AF272" s="1"/>
    </row>
    <row r="273" spans="1:32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AE273" s="1"/>
      <c r="AF273" s="1"/>
    </row>
    <row r="274" spans="1:32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AE274" s="1"/>
      <c r="AF274" s="1"/>
    </row>
    <row r="275" spans="1:32" s="7" customFormat="1" ht="14.85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AE275" s="1"/>
      <c r="AF275" s="1"/>
    </row>
    <row r="276" spans="1:32" s="7" customFormat="1" ht="14.85" hidden="1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AE276" s="1"/>
      <c r="AF276" s="1"/>
    </row>
    <row r="277" spans="1:32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AE277" s="1"/>
      <c r="AF277" s="1"/>
    </row>
    <row r="278" spans="1:32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AE278" s="1"/>
      <c r="AF278" s="1"/>
    </row>
    <row r="279" spans="1:32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s="7" customFormat="1" ht="14.8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s="7" customFormat="1" ht="14.85" hidden="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85" hidden="1" customHeight="1"/>
    <row r="284" spans="1:32" ht="14.85" hidden="1" customHeight="1"/>
  </sheetData>
  <mergeCells count="123">
    <mergeCell ref="B1:AJ1"/>
    <mergeCell ref="B2:S2"/>
    <mergeCell ref="B3:S3"/>
    <mergeCell ref="P5:S5"/>
    <mergeCell ref="AG5:AJ5"/>
    <mergeCell ref="B7:M7"/>
    <mergeCell ref="N7:O7"/>
    <mergeCell ref="T7:AD7"/>
    <mergeCell ref="AE7:AF7"/>
    <mergeCell ref="N11:O11"/>
    <mergeCell ref="AE11:AF11"/>
    <mergeCell ref="N12:O12"/>
    <mergeCell ref="AE12:AF12"/>
    <mergeCell ref="N13:O13"/>
    <mergeCell ref="AE13:AF13"/>
    <mergeCell ref="N8:O8"/>
    <mergeCell ref="AE8:AF8"/>
    <mergeCell ref="N9:O9"/>
    <mergeCell ref="AE9:AF9"/>
    <mergeCell ref="N10:O10"/>
    <mergeCell ref="AE10:AF10"/>
    <mergeCell ref="N17:O17"/>
    <mergeCell ref="AE17:AF17"/>
    <mergeCell ref="N18:O18"/>
    <mergeCell ref="AE18:AF18"/>
    <mergeCell ref="N19:O19"/>
    <mergeCell ref="AE19:AF19"/>
    <mergeCell ref="N14:O14"/>
    <mergeCell ref="AE14:AF14"/>
    <mergeCell ref="N15:O15"/>
    <mergeCell ref="AE15:AF15"/>
    <mergeCell ref="N16:O16"/>
    <mergeCell ref="AE16:AF16"/>
    <mergeCell ref="N23:O23"/>
    <mergeCell ref="AE23:AF23"/>
    <mergeCell ref="N24:O24"/>
    <mergeCell ref="T24:AD24"/>
    <mergeCell ref="AE24:AF24"/>
    <mergeCell ref="N25:O25"/>
    <mergeCell ref="AE25:AF25"/>
    <mergeCell ref="N20:O20"/>
    <mergeCell ref="AE20:AF20"/>
    <mergeCell ref="N21:O21"/>
    <mergeCell ref="AE21:AF21"/>
    <mergeCell ref="N22:O22"/>
    <mergeCell ref="AE22:AF22"/>
    <mergeCell ref="N29:O29"/>
    <mergeCell ref="AE29:AF29"/>
    <mergeCell ref="N30:O30"/>
    <mergeCell ref="AE30:AF30"/>
    <mergeCell ref="N31:O31"/>
    <mergeCell ref="AE31:AF31"/>
    <mergeCell ref="N26:O26"/>
    <mergeCell ref="AE26:AF26"/>
    <mergeCell ref="N27:O27"/>
    <mergeCell ref="AE27:AF27"/>
    <mergeCell ref="N28:O28"/>
    <mergeCell ref="AE28:AF28"/>
    <mergeCell ref="N35:O35"/>
    <mergeCell ref="AE35:AF35"/>
    <mergeCell ref="N36:O36"/>
    <mergeCell ref="AE36:AF36"/>
    <mergeCell ref="N37:O37"/>
    <mergeCell ref="AE37:AF37"/>
    <mergeCell ref="N32:O32"/>
    <mergeCell ref="AE32:AF32"/>
    <mergeCell ref="N33:O33"/>
    <mergeCell ref="AE33:AF33"/>
    <mergeCell ref="N34:O34"/>
    <mergeCell ref="AE34:AF34"/>
    <mergeCell ref="N41:O41"/>
    <mergeCell ref="AE41:AF41"/>
    <mergeCell ref="N42:O42"/>
    <mergeCell ref="AE42:AF42"/>
    <mergeCell ref="N43:O43"/>
    <mergeCell ref="AE43:AF43"/>
    <mergeCell ref="N38:O38"/>
    <mergeCell ref="AE38:AF38"/>
    <mergeCell ref="N39:O39"/>
    <mergeCell ref="AE39:AF39"/>
    <mergeCell ref="N40:O40"/>
    <mergeCell ref="AE40:AF40"/>
    <mergeCell ref="N49:O49"/>
    <mergeCell ref="N50:O50"/>
    <mergeCell ref="AE50:AF50"/>
    <mergeCell ref="N51:O51"/>
    <mergeCell ref="AE51:AF51"/>
    <mergeCell ref="N52:O52"/>
    <mergeCell ref="AE52:AF52"/>
    <mergeCell ref="N44:O44"/>
    <mergeCell ref="AE44:AF44"/>
    <mergeCell ref="N45:O45"/>
    <mergeCell ref="N46:O46"/>
    <mergeCell ref="N47:O47"/>
    <mergeCell ref="N48:O48"/>
    <mergeCell ref="AE48:AF48"/>
    <mergeCell ref="N57:O57"/>
    <mergeCell ref="AE57:AF57"/>
    <mergeCell ref="N58:O58"/>
    <mergeCell ref="AE58:AF58"/>
    <mergeCell ref="N59:O59"/>
    <mergeCell ref="AE59:AF59"/>
    <mergeCell ref="N53:O53"/>
    <mergeCell ref="AE53:AF53"/>
    <mergeCell ref="N54:O54"/>
    <mergeCell ref="AE54:AF54"/>
    <mergeCell ref="N55:O55"/>
    <mergeCell ref="N56:O56"/>
    <mergeCell ref="AE56:AF56"/>
    <mergeCell ref="N63:O63"/>
    <mergeCell ref="T63:AD63"/>
    <mergeCell ref="AE63:AF63"/>
    <mergeCell ref="B64:M64"/>
    <mergeCell ref="N64:O64"/>
    <mergeCell ref="T64:AD64"/>
    <mergeCell ref="AE64:AF64"/>
    <mergeCell ref="N60:O60"/>
    <mergeCell ref="AE60:AF60"/>
    <mergeCell ref="N61:O61"/>
    <mergeCell ref="AE61:AF61"/>
    <mergeCell ref="N62:O62"/>
    <mergeCell ref="T62:AD62"/>
    <mergeCell ref="AE62:AF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8" orientation="portrait" cellComments="asDisplayed" r:id="rId1"/>
  <headerFooter alignWithMargins="0"/>
  <colBreaks count="1" manualBreakCount="1">
    <brk id="19" max="64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5" tint="0.39997558519241921"/>
  </sheetPr>
  <dimension ref="A1:W294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8" ht="23.25" customHeight="1">
      <c r="A2" s="419" t="s">
        <v>216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8" ht="14.1" customHeight="1">
      <c r="A3" s="420" t="str">
        <f>連結PL!A3</f>
        <v>自　平成28年04月01日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8" ht="14.1" customHeight="1">
      <c r="A4" s="420" t="str">
        <f>連結PL!A4</f>
        <v>至　平成29年03月31日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502" t="s">
        <v>191</v>
      </c>
      <c r="P4" s="502"/>
      <c r="Q4" s="502"/>
      <c r="R4" s="502"/>
    </row>
    <row r="5" spans="1:18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192</v>
      </c>
      <c r="N5" s="31"/>
      <c r="O5" s="245">
        <f>'連結BS 按分用'!P6</f>
        <v>0</v>
      </c>
      <c r="P5" s="245">
        <f>'連結BS 按分用'!Q6</f>
        <v>0</v>
      </c>
      <c r="Q5" s="245">
        <f>'連結BS 按分用'!R6</f>
        <v>0</v>
      </c>
      <c r="R5" s="245">
        <f>'連結BS 按分用'!S6</f>
        <v>0</v>
      </c>
    </row>
    <row r="6" spans="1:18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254">
        <f>'連結BS 按分用'!P7</f>
        <v>0</v>
      </c>
      <c r="P6" s="254">
        <f>'連結BS 按分用'!Q7</f>
        <v>0</v>
      </c>
      <c r="Q6" s="254">
        <f>'連結BS 按分用'!R7</f>
        <v>0</v>
      </c>
      <c r="R6" s="254">
        <f>'連結BS 按分用'!S7</f>
        <v>0</v>
      </c>
    </row>
    <row r="7" spans="1:18" ht="15.75" customHeight="1">
      <c r="A7" s="34"/>
      <c r="B7" s="35" t="s">
        <v>177</v>
      </c>
      <c r="C7" s="35"/>
      <c r="D7" s="29"/>
      <c r="E7" s="35"/>
      <c r="F7" s="35"/>
      <c r="G7" s="35"/>
      <c r="H7" s="35"/>
      <c r="I7" s="36"/>
      <c r="J7" s="36"/>
      <c r="K7" s="36"/>
      <c r="L7" s="416">
        <f>'連結PL 按分用'!L7:M7/1000</f>
        <v>121556.4329285</v>
      </c>
      <c r="M7" s="417"/>
      <c r="O7" s="275">
        <f>$L7*O$6</f>
        <v>0</v>
      </c>
      <c r="P7" s="275">
        <f t="shared" ref="P7:R22" si="0">$L7*P$6</f>
        <v>0</v>
      </c>
      <c r="Q7" s="275">
        <f t="shared" si="0"/>
        <v>0</v>
      </c>
      <c r="R7" s="275">
        <f t="shared" si="0"/>
        <v>0</v>
      </c>
    </row>
    <row r="8" spans="1:18" ht="15.75" customHeight="1">
      <c r="A8" s="34"/>
      <c r="B8" s="35"/>
      <c r="C8" s="35" t="s">
        <v>178</v>
      </c>
      <c r="D8" s="35"/>
      <c r="E8" s="35"/>
      <c r="F8" s="35"/>
      <c r="G8" s="35"/>
      <c r="H8" s="35"/>
      <c r="I8" s="36"/>
      <c r="J8" s="36"/>
      <c r="K8" s="36"/>
      <c r="L8" s="416">
        <f>'連結PL 按分用'!L8:M8/1000</f>
        <v>115088.024382</v>
      </c>
      <c r="M8" s="417"/>
      <c r="O8" s="265">
        <f t="shared" ref="O8:R41" si="1">$L8*O$6</f>
        <v>0</v>
      </c>
      <c r="P8" s="265">
        <f t="shared" si="0"/>
        <v>0</v>
      </c>
      <c r="Q8" s="265">
        <f t="shared" si="0"/>
        <v>0</v>
      </c>
      <c r="R8" s="265">
        <f t="shared" si="0"/>
        <v>0</v>
      </c>
    </row>
    <row r="9" spans="1:18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'連結PL 按分用'!L9:M9/1000</f>
        <v>44909.677555999995</v>
      </c>
      <c r="M9" s="417"/>
      <c r="O9" s="265">
        <f t="shared" si="1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'連結PL 按分用'!L10:M10/1000</f>
        <v>33909.612931999996</v>
      </c>
      <c r="M10" s="417"/>
      <c r="O10" s="265">
        <f t="shared" si="1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'連結PL 按分用'!L11:M11/1000</f>
        <v>1961.9196240000001</v>
      </c>
      <c r="M11" s="417"/>
      <c r="O11" s="265">
        <f t="shared" si="1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'連結PL 按分用'!L12:M12/1000</f>
        <v>0</v>
      </c>
      <c r="M12" s="417"/>
      <c r="O12" s="265">
        <f t="shared" si="1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'連結PL 按分用'!L13:M13/1000</f>
        <v>9038.1450000000004</v>
      </c>
      <c r="M13" s="417"/>
      <c r="O13" s="265">
        <f t="shared" si="1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'連結PL 按分用'!L14:M14/1000</f>
        <v>70122.826826000004</v>
      </c>
      <c r="M14" s="417"/>
      <c r="O14" s="265">
        <f t="shared" si="1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'連結PL 按分用'!L15:M15/1000</f>
        <v>64491.767825999996</v>
      </c>
      <c r="M15" s="417"/>
      <c r="O15" s="265">
        <f t="shared" si="1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'連結PL 按分用'!L16:M16/1000</f>
        <v>0</v>
      </c>
      <c r="M16" s="417"/>
      <c r="O16" s="265">
        <f t="shared" si="1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'連結PL 按分用'!L17:M17/1000</f>
        <v>5624.0209999999997</v>
      </c>
      <c r="M17" s="417"/>
      <c r="O17" s="265">
        <f t="shared" si="1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'連結PL 按分用'!L18:M18/1000</f>
        <v>7.0380000000000003</v>
      </c>
      <c r="M18" s="417"/>
      <c r="O18" s="265">
        <f t="shared" si="1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'連結PL 按分用'!L19:M19/1000</f>
        <v>55.52</v>
      </c>
      <c r="M19" s="417"/>
      <c r="O19" s="265">
        <f t="shared" si="1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'連結PL 按分用'!L20:M20/1000</f>
        <v>0</v>
      </c>
      <c r="M20" s="417"/>
      <c r="O20" s="265">
        <f t="shared" si="1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'連結PL 按分用'!L21:M21/1000</f>
        <v>0</v>
      </c>
      <c r="M21" s="417"/>
      <c r="O21" s="265">
        <f t="shared" si="1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'連結PL 按分用'!L22:M22/1000</f>
        <v>55.52</v>
      </c>
      <c r="M22" s="417"/>
      <c r="O22" s="265">
        <f t="shared" si="1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'連結PL 按分用'!L23:M23/1000</f>
        <v>6468.4085464999998</v>
      </c>
      <c r="M23" s="417"/>
      <c r="O23" s="265">
        <f t="shared" si="1"/>
        <v>0</v>
      </c>
      <c r="P23" s="265">
        <f t="shared" si="1"/>
        <v>0</v>
      </c>
      <c r="Q23" s="265">
        <f t="shared" si="1"/>
        <v>0</v>
      </c>
      <c r="R23" s="265">
        <f t="shared" si="1"/>
        <v>0</v>
      </c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'連結PL 按分用'!L24:M24/1000</f>
        <v>6460.2085465</v>
      </c>
      <c r="M24" s="417"/>
      <c r="O24" s="265">
        <f t="shared" si="1"/>
        <v>0</v>
      </c>
      <c r="P24" s="265">
        <f t="shared" si="1"/>
        <v>0</v>
      </c>
      <c r="Q24" s="265">
        <f t="shared" si="1"/>
        <v>0</v>
      </c>
      <c r="R24" s="265">
        <f t="shared" si="1"/>
        <v>0</v>
      </c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'連結PL 按分用'!L25:M25/1000</f>
        <v>0</v>
      </c>
      <c r="M25" s="417"/>
      <c r="O25" s="265">
        <f t="shared" si="1"/>
        <v>0</v>
      </c>
      <c r="P25" s="265">
        <f t="shared" si="1"/>
        <v>0</v>
      </c>
      <c r="Q25" s="265">
        <f t="shared" si="1"/>
        <v>0</v>
      </c>
      <c r="R25" s="265">
        <f t="shared" si="1"/>
        <v>0</v>
      </c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'連結PL 按分用'!L26:M26/1000</f>
        <v>0</v>
      </c>
      <c r="M26" s="417"/>
      <c r="O26" s="265">
        <f t="shared" si="1"/>
        <v>0</v>
      </c>
      <c r="P26" s="265">
        <f t="shared" si="1"/>
        <v>0</v>
      </c>
      <c r="Q26" s="265">
        <f t="shared" si="1"/>
        <v>0</v>
      </c>
      <c r="R26" s="265">
        <f t="shared" si="1"/>
        <v>0</v>
      </c>
    </row>
    <row r="27" spans="1:23" s="7" customFormat="1" ht="15.75" customHeight="1">
      <c r="A27" s="34"/>
      <c r="B27" s="35"/>
      <c r="C27" s="35"/>
      <c r="D27" s="207" t="s">
        <v>174</v>
      </c>
      <c r="E27" s="207"/>
      <c r="F27" s="207"/>
      <c r="G27" s="207"/>
      <c r="H27" s="207"/>
      <c r="I27" s="37"/>
      <c r="J27" s="37"/>
      <c r="K27" s="37"/>
      <c r="L27" s="416">
        <f>'連結PL 按分用'!L27:M27/1000</f>
        <v>8.1999999999999993</v>
      </c>
      <c r="M27" s="417"/>
      <c r="O27" s="265">
        <f t="shared" si="1"/>
        <v>0</v>
      </c>
      <c r="P27" s="265">
        <f t="shared" si="1"/>
        <v>0</v>
      </c>
      <c r="Q27" s="265">
        <f t="shared" si="1"/>
        <v>0</v>
      </c>
      <c r="R27" s="265">
        <f t="shared" si="1"/>
        <v>0</v>
      </c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'連結PL 按分用'!L28:M28/1000</f>
        <v>402.84789000000001</v>
      </c>
      <c r="M28" s="417"/>
      <c r="O28" s="265">
        <f t="shared" si="1"/>
        <v>0</v>
      </c>
      <c r="P28" s="265">
        <f t="shared" si="1"/>
        <v>0</v>
      </c>
      <c r="Q28" s="265">
        <f t="shared" si="1"/>
        <v>0</v>
      </c>
      <c r="R28" s="265">
        <f t="shared" si="1"/>
        <v>0</v>
      </c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'連結PL 按分用'!L29:M29/1000</f>
        <v>402.55</v>
      </c>
      <c r="M29" s="417"/>
      <c r="O29" s="265">
        <f t="shared" si="1"/>
        <v>0</v>
      </c>
      <c r="P29" s="265">
        <f t="shared" si="1"/>
        <v>0</v>
      </c>
      <c r="Q29" s="265">
        <f t="shared" si="1"/>
        <v>0</v>
      </c>
      <c r="R29" s="265">
        <f t="shared" si="1"/>
        <v>0</v>
      </c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f>'連結PL 按分用'!L30:M30/1000</f>
        <v>0.29788999999999999</v>
      </c>
      <c r="M30" s="417"/>
      <c r="O30" s="265">
        <f t="shared" si="1"/>
        <v>0</v>
      </c>
      <c r="P30" s="265">
        <f t="shared" si="1"/>
        <v>0</v>
      </c>
      <c r="Q30" s="265">
        <f t="shared" si="1"/>
        <v>0</v>
      </c>
      <c r="R30" s="265">
        <f t="shared" si="1"/>
        <v>0</v>
      </c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'連結PL 按分用'!L31:M31/1000</f>
        <v>121153.58503849999</v>
      </c>
      <c r="M31" s="427"/>
      <c r="O31" s="266">
        <f t="shared" si="1"/>
        <v>0</v>
      </c>
      <c r="P31" s="266">
        <f t="shared" si="1"/>
        <v>0</v>
      </c>
      <c r="Q31" s="266">
        <f t="shared" si="1"/>
        <v>0</v>
      </c>
      <c r="R31" s="266">
        <f t="shared" si="1"/>
        <v>0</v>
      </c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'連結PL 按分用'!L32:M32/1000</f>
        <v>0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1:18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'連結PL 按分用'!L33:M33/1000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1:18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'連結PL 按分用'!L34:M34/1000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1:18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'連結PL 按分用'!L35:M35/1000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1:18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'連結PL 按分用'!L36:M36/1000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1:18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'連結PL 按分用'!L37:M37/1000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1:18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'連結PL 按分用'!L38:M38/1000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1:18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'連結PL 按分用'!L39:M39/1000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1:18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f>'連結PL 按分用'!L40:M40/1000</f>
        <v>0</v>
      </c>
      <c r="M40" s="429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1:18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28">
        <f>'連結PL 按分用'!L41:M41/1000</f>
        <v>121153.58503849999</v>
      </c>
      <c r="M41" s="429"/>
      <c r="O41" s="266">
        <f t="shared" si="1"/>
        <v>0</v>
      </c>
      <c r="P41" s="266">
        <f t="shared" si="1"/>
        <v>0</v>
      </c>
      <c r="Q41" s="266">
        <f t="shared" si="1"/>
        <v>0</v>
      </c>
      <c r="R41" s="266">
        <f t="shared" si="1"/>
        <v>0</v>
      </c>
    </row>
    <row r="42" spans="1:18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8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8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8" s="7" customFormat="1" ht="15.6" customHeight="1"/>
    <row r="46" spans="1:18" s="7" customFormat="1" ht="3.75" customHeight="1"/>
    <row r="47" spans="1:18" s="7" customFormat="1" ht="15.6" customHeight="1"/>
    <row r="48" spans="1:18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2">
    <mergeCell ref="O4:R4"/>
    <mergeCell ref="A6:K6"/>
    <mergeCell ref="L6:M6"/>
    <mergeCell ref="L12:M12"/>
    <mergeCell ref="A1:M1"/>
    <mergeCell ref="A2:M2"/>
    <mergeCell ref="A3:M3"/>
    <mergeCell ref="A4:M4"/>
    <mergeCell ref="L7:M7"/>
    <mergeCell ref="L8:M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7:M37"/>
    <mergeCell ref="L38:M38"/>
    <mergeCell ref="L39:M39"/>
    <mergeCell ref="L40:M40"/>
    <mergeCell ref="L41:M41"/>
  </mergeCells>
  <phoneticPr fontId="3"/>
  <printOptions horizontalCentered="1"/>
  <pageMargins left="0" right="0" top="0.51181102362204722" bottom="0.59055118110236227" header="0.35433070866141736" footer="0.31496062992125984"/>
  <pageSetup paperSize="9" scale="96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5" tint="0.39997558519241921"/>
  </sheetPr>
  <dimension ref="A1:T296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8" ht="18.75" customHeight="1">
      <c r="A2" s="31"/>
      <c r="B2" s="434" t="s">
        <v>217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8" ht="14.45" customHeight="1">
      <c r="A3" s="58"/>
      <c r="B3" s="435" t="str">
        <f>連結NW!B3</f>
        <v>自　　平成28年04月01日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8" ht="14.45" customHeight="1">
      <c r="A4" s="58"/>
      <c r="B4" s="435" t="str">
        <f>連結NW!B4</f>
        <v>至　　平成29年03月31日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8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193</v>
      </c>
      <c r="O5" s="503" t="s">
        <v>191</v>
      </c>
      <c r="P5" s="504"/>
      <c r="Q5" s="504"/>
      <c r="R5" s="505"/>
    </row>
    <row r="6" spans="1:18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  <c r="O6" s="246">
        <f>'連結BS 按分用'!P6</f>
        <v>0</v>
      </c>
      <c r="P6" s="246">
        <f>'連結BS 按分用'!Q6</f>
        <v>0</v>
      </c>
      <c r="Q6" s="246">
        <f>'連結BS 按分用'!R6</f>
        <v>0</v>
      </c>
      <c r="R6" s="246">
        <f>'連結BS 按分用'!S6</f>
        <v>0</v>
      </c>
    </row>
    <row r="7" spans="1:18" ht="29.25" customHeight="1" thickBot="1">
      <c r="B7" s="439"/>
      <c r="C7" s="440"/>
      <c r="D7" s="440"/>
      <c r="E7" s="440"/>
      <c r="F7" s="440"/>
      <c r="G7" s="440"/>
      <c r="H7" s="440"/>
      <c r="I7" s="441"/>
      <c r="J7" s="509"/>
      <c r="K7" s="510"/>
      <c r="L7" s="218" t="s">
        <v>94</v>
      </c>
      <c r="M7" s="210" t="s">
        <v>95</v>
      </c>
      <c r="O7" s="255">
        <f>'連結BS 按分用'!P7</f>
        <v>0</v>
      </c>
      <c r="P7" s="255">
        <f>'連結BS 按分用'!Q7</f>
        <v>0</v>
      </c>
      <c r="Q7" s="255">
        <f>'連結BS 按分用'!R7</f>
        <v>0</v>
      </c>
      <c r="R7" s="255">
        <f>'連結BS 按分用'!S7</f>
        <v>0</v>
      </c>
    </row>
    <row r="8" spans="1:18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44">
        <f>'連結NW 按分用'!J8/1000</f>
        <v>32046.1221945</v>
      </c>
      <c r="K8" s="511"/>
      <c r="L8" s="268">
        <f>'連結NW 按分用'!L8/1000</f>
        <v>64285.025999999998</v>
      </c>
      <c r="M8" s="269">
        <f>'連結NW 按分用'!M8/1000</f>
        <v>-32238.903805500002</v>
      </c>
      <c r="O8" s="275">
        <f t="shared" ref="O8:R23" si="0">$J8*O$7</f>
        <v>0</v>
      </c>
      <c r="P8" s="275">
        <f t="shared" si="0"/>
        <v>0</v>
      </c>
      <c r="Q8" s="275">
        <f t="shared" si="0"/>
        <v>0</v>
      </c>
      <c r="R8" s="275">
        <f t="shared" si="0"/>
        <v>0</v>
      </c>
    </row>
    <row r="9" spans="1:18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16">
        <f>'連結NW 按分用'!J9/1000</f>
        <v>-121153.58503849999</v>
      </c>
      <c r="K9" s="486"/>
      <c r="L9" s="270"/>
      <c r="M9" s="271">
        <f>'連結NW 按分用'!M9/1000</f>
        <v>-121153.58503849999</v>
      </c>
      <c r="O9" s="265">
        <f t="shared" si="0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>'連結NW 按分用'!J10/1000</f>
        <v>106742.6157965</v>
      </c>
      <c r="K10" s="486"/>
      <c r="L10" s="270"/>
      <c r="M10" s="271">
        <f>'連結NW 按分用'!M10/1000</f>
        <v>106742.6157965</v>
      </c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>'連結NW 按分用'!J11/1000</f>
        <v>106742.6157965</v>
      </c>
      <c r="K11" s="486"/>
      <c r="L11" s="270"/>
      <c r="M11" s="271">
        <f>'連結NW 按分用'!M11/1000</f>
        <v>106742.6157965</v>
      </c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16">
        <f>'連結NW 按分用'!J12/1000</f>
        <v>0</v>
      </c>
      <c r="K12" s="486"/>
      <c r="L12" s="272"/>
      <c r="M12" s="271">
        <f>'連結NW 按分用'!M12/1000</f>
        <v>0</v>
      </c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26">
        <f>'連結NW 按分用'!J13/1000</f>
        <v>-14410.969241999999</v>
      </c>
      <c r="K13" s="506"/>
      <c r="L13" s="273"/>
      <c r="M13" s="274">
        <f>'連結NW 按分用'!M13/1000</f>
        <v>-14410.969241999999</v>
      </c>
      <c r="O13" s="266">
        <f t="shared" si="0"/>
        <v>0</v>
      </c>
      <c r="P13" s="266">
        <f t="shared" si="0"/>
        <v>0</v>
      </c>
      <c r="Q13" s="266">
        <f t="shared" si="0"/>
        <v>0</v>
      </c>
      <c r="R13" s="266">
        <f t="shared" si="0"/>
        <v>0</v>
      </c>
    </row>
    <row r="14" spans="1:18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75">
        <f>'連結NW 按分用'!L14/1000</f>
        <v>-9287.1659999999993</v>
      </c>
      <c r="M14" s="271">
        <f>'連結NW 按分用'!M14/1000</f>
        <v>9287.1659999999993</v>
      </c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'連結NW 按分用'!L15/1000</f>
        <v>648</v>
      </c>
      <c r="M15" s="271">
        <f>'連結NW 按分用'!M15/1000</f>
        <v>-648</v>
      </c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'連結NW 按分用'!L16/1000</f>
        <v>-5624.0209999999997</v>
      </c>
      <c r="M16" s="271">
        <f>'連結NW 按分用'!M16/1000</f>
        <v>5624.0209999999997</v>
      </c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f>'連結NW 按分用'!L17/1000</f>
        <v>0</v>
      </c>
      <c r="M17" s="271">
        <f>'連結NW 按分用'!M17/1000</f>
        <v>0</v>
      </c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'連結NW 按分用'!L18/1000</f>
        <v>-4311.1450000000004</v>
      </c>
      <c r="M18" s="271">
        <f>'連結NW 按分用'!M18/1000</f>
        <v>4311.1450000000004</v>
      </c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f>'連結NW 按分用'!J19/1000</f>
        <v>0</v>
      </c>
      <c r="K19" s="486"/>
      <c r="L19" s="265">
        <f>'連結NW 按分用'!L19/1000</f>
        <v>0</v>
      </c>
      <c r="M19" s="276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f>'連結NW 按分用'!J20/1000</f>
        <v>0</v>
      </c>
      <c r="K20" s="486"/>
      <c r="L20" s="265">
        <f>'連結NW 按分用'!L20/1000</f>
        <v>0</v>
      </c>
      <c r="M20" s="276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16">
        <f>'連結NW 按分用'!J21/1000</f>
        <v>0</v>
      </c>
      <c r="K21" s="486"/>
      <c r="L21" s="265">
        <f>'連結NW 按分用'!L21/1000</f>
        <v>0</v>
      </c>
      <c r="M21" s="271">
        <f>'連結NW 按分用'!M21/1000</f>
        <v>0</v>
      </c>
      <c r="N21" s="20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49">
        <f>'連結NW 按分用'!J22/1000</f>
        <v>-14410.969241999999</v>
      </c>
      <c r="K22" s="487"/>
      <c r="L22" s="277">
        <f>'連結NW 按分用'!L22/1000</f>
        <v>-9287.1659999999993</v>
      </c>
      <c r="M22" s="278">
        <f>'連結NW 按分用'!M22/1000</f>
        <v>-5123.803241999999</v>
      </c>
      <c r="N22" s="207"/>
      <c r="O22" s="266">
        <f t="shared" si="0"/>
        <v>0</v>
      </c>
      <c r="P22" s="266">
        <f t="shared" si="0"/>
        <v>0</v>
      </c>
      <c r="Q22" s="266">
        <f t="shared" si="0"/>
        <v>0</v>
      </c>
      <c r="R22" s="266">
        <f t="shared" si="0"/>
        <v>0</v>
      </c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30">
        <f>'連結NW 按分用'!J23/1000</f>
        <v>17635.152952500001</v>
      </c>
      <c r="K23" s="488"/>
      <c r="L23" s="279">
        <f>'連結NW 按分用'!L23/1000</f>
        <v>54997.86</v>
      </c>
      <c r="M23" s="280">
        <f>'連結NW 按分用'!M23/1000</f>
        <v>-37362.7070475</v>
      </c>
      <c r="N23" s="207"/>
      <c r="O23" s="266">
        <f t="shared" si="0"/>
        <v>0</v>
      </c>
      <c r="P23" s="266">
        <f t="shared" si="0"/>
        <v>0</v>
      </c>
      <c r="Q23" s="266">
        <f t="shared" si="0"/>
        <v>0</v>
      </c>
      <c r="R23" s="266">
        <f t="shared" si="0"/>
        <v>0</v>
      </c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3">
    <mergeCell ref="O5:R5"/>
    <mergeCell ref="B6:I7"/>
    <mergeCell ref="J6:K7"/>
    <mergeCell ref="J13:K13"/>
    <mergeCell ref="B1:M1"/>
    <mergeCell ref="B2:M2"/>
    <mergeCell ref="B3:M3"/>
    <mergeCell ref="B4:M4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07" orientation="landscape" cellComments="asDisplayed" r:id="rId1"/>
  <headerFooter alignWithMargins="0"/>
  <rowBreaks count="2" manualBreakCount="2">
    <brk id="140" max="16383" man="1"/>
    <brk id="194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5" tint="0.39997558519241921"/>
  </sheetPr>
  <dimension ref="A1:R79"/>
  <sheetViews>
    <sheetView showGridLines="0" view="pageBreakPreview" zoomScale="110" zoomScaleNormal="100" zoomScaleSheetLayoutView="110" workbookViewId="0">
      <selection activeCell="B4" sqref="B4:M4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625" style="1" customWidth="1"/>
    <col min="15" max="18" width="13.375" style="1" customWidth="1"/>
    <col min="19" max="19" width="0.75" style="1" customWidth="1"/>
    <col min="20" max="16384" width="9" style="1"/>
  </cols>
  <sheetData>
    <row r="1" spans="1:18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8" ht="18" customHeight="1">
      <c r="A2" s="176"/>
      <c r="B2" s="455" t="s">
        <v>218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8" s="28" customFormat="1" ht="15.95" customHeight="1">
      <c r="B3" s="456" t="str">
        <f>連結CF!B3</f>
        <v>自　　平成28年04月01日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8" s="28" customFormat="1" ht="15.95" customHeight="1">
      <c r="B4" s="456" t="str">
        <f>連結CF!B4</f>
        <v>至　　平成29年03月31日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8" s="29" customFormat="1" ht="17.25" customHeight="1" thickBot="1">
      <c r="M5" s="177" t="s">
        <v>192</v>
      </c>
      <c r="O5" s="507" t="s">
        <v>191</v>
      </c>
      <c r="P5" s="507"/>
      <c r="Q5" s="507"/>
      <c r="R5" s="507"/>
    </row>
    <row r="6" spans="1:18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  <c r="O6" s="263">
        <f>'連結BS 按分用'!P6</f>
        <v>0</v>
      </c>
      <c r="P6" s="263">
        <f>'連結BS 按分用'!Q6</f>
        <v>0</v>
      </c>
      <c r="Q6" s="263">
        <f>'連結BS 按分用'!R6</f>
        <v>0</v>
      </c>
      <c r="R6" s="263">
        <f>'連結BS 按分用'!S6</f>
        <v>0</v>
      </c>
    </row>
    <row r="7" spans="1:18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  <c r="O7" s="256">
        <f>'連結BS 按分用'!P7</f>
        <v>0</v>
      </c>
      <c r="P7" s="256">
        <f>'連結BS 按分用'!Q7</f>
        <v>0</v>
      </c>
      <c r="Q7" s="256">
        <f>'連結BS 按分用'!R7</f>
        <v>0</v>
      </c>
      <c r="R7" s="256">
        <f>'連結BS 按分用'!S7</f>
        <v>0</v>
      </c>
    </row>
    <row r="8" spans="1:18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  <c r="O8" s="236"/>
      <c r="P8" s="236"/>
      <c r="Q8" s="236"/>
      <c r="R8" s="236"/>
    </row>
    <row r="9" spans="1:18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'連結CF 按分用'!L9/1000</f>
        <v>107656.75853549999</v>
      </c>
      <c r="M9" s="417"/>
      <c r="O9" s="265">
        <f>$L9*O$7</f>
        <v>0</v>
      </c>
      <c r="P9" s="265">
        <f t="shared" ref="P9:R24" si="0">$L9*P$7</f>
        <v>0</v>
      </c>
      <c r="Q9" s="265">
        <f t="shared" si="0"/>
        <v>0</v>
      </c>
      <c r="R9" s="265">
        <f t="shared" si="0"/>
        <v>0</v>
      </c>
    </row>
    <row r="10" spans="1:18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'連結CF 按分用'!L10/1000</f>
        <v>101188.34998899999</v>
      </c>
      <c r="M10" s="417"/>
      <c r="O10" s="265">
        <f t="shared" ref="O10:R54" si="1">$L10*O$7</f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'連結CF 按分用'!L11/1000</f>
        <v>36634.024163000002</v>
      </c>
      <c r="M11" s="417"/>
      <c r="O11" s="265">
        <f t="shared" si="1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'連結CF 按分用'!L12/1000</f>
        <v>64498.805825999996</v>
      </c>
      <c r="M12" s="417"/>
      <c r="O12" s="265">
        <f t="shared" si="1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'連結CF 按分用'!L13/1000</f>
        <v>0</v>
      </c>
      <c r="M13" s="417"/>
      <c r="O13" s="265">
        <f t="shared" si="1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'連結CF 按分用'!L14/1000</f>
        <v>55.52</v>
      </c>
      <c r="M14" s="417"/>
      <c r="O14" s="265">
        <f t="shared" si="1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'連結CF 按分用'!L15/1000</f>
        <v>6468.4085464999998</v>
      </c>
      <c r="M15" s="417"/>
      <c r="O15" s="265">
        <f t="shared" si="1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'連結CF 按分用'!L16/1000</f>
        <v>6460.2085465</v>
      </c>
      <c r="M16" s="417"/>
      <c r="O16" s="265">
        <f t="shared" si="1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18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'連結CF 按分用'!L17/1000</f>
        <v>0</v>
      </c>
      <c r="M17" s="417"/>
      <c r="O17" s="265">
        <f t="shared" si="1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18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'連結CF 按分用'!L18/1000</f>
        <v>0</v>
      </c>
      <c r="M18" s="417"/>
      <c r="O18" s="265">
        <f t="shared" si="1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18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'連結CF 按分用'!L19/1000</f>
        <v>8.1999999999999993</v>
      </c>
      <c r="M19" s="417"/>
      <c r="O19" s="265">
        <f t="shared" si="1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18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'連結CF 按分用'!L20/1000</f>
        <v>107145.46368649999</v>
      </c>
      <c r="M20" s="417"/>
      <c r="O20" s="265">
        <f t="shared" si="1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18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'連結CF 按分用'!L21/1000</f>
        <v>106742.6157965</v>
      </c>
      <c r="M21" s="417"/>
      <c r="O21" s="265">
        <f t="shared" si="1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</row>
    <row r="22" spans="2:18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'連結CF 按分用'!L22/1000</f>
        <v>0</v>
      </c>
      <c r="M22" s="417"/>
      <c r="O22" s="265">
        <f t="shared" si="1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</row>
    <row r="23" spans="2:18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'連結CF 按分用'!L23/1000</f>
        <v>402.55</v>
      </c>
      <c r="M23" s="417"/>
      <c r="O23" s="265">
        <f t="shared" si="1"/>
        <v>0</v>
      </c>
      <c r="P23" s="265">
        <f t="shared" si="0"/>
        <v>0</v>
      </c>
      <c r="Q23" s="265">
        <f t="shared" si="0"/>
        <v>0</v>
      </c>
      <c r="R23" s="265">
        <f t="shared" si="0"/>
        <v>0</v>
      </c>
    </row>
    <row r="24" spans="2:18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'連結CF 按分用'!L24/1000</f>
        <v>0.29788999999999999</v>
      </c>
      <c r="M24" s="417"/>
      <c r="O24" s="265">
        <f t="shared" si="1"/>
        <v>0</v>
      </c>
      <c r="P24" s="265">
        <f t="shared" si="0"/>
        <v>0</v>
      </c>
      <c r="Q24" s="265">
        <f t="shared" si="0"/>
        <v>0</v>
      </c>
      <c r="R24" s="265">
        <f t="shared" si="0"/>
        <v>0</v>
      </c>
    </row>
    <row r="25" spans="2:18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'連結CF 按分用'!L25/1000</f>
        <v>0</v>
      </c>
      <c r="M25" s="417"/>
      <c r="O25" s="265">
        <f t="shared" si="1"/>
        <v>0</v>
      </c>
      <c r="P25" s="265">
        <f t="shared" si="1"/>
        <v>0</v>
      </c>
      <c r="Q25" s="265">
        <f t="shared" si="1"/>
        <v>0</v>
      </c>
      <c r="R25" s="265">
        <f t="shared" si="1"/>
        <v>0</v>
      </c>
    </row>
    <row r="26" spans="2:18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'連結CF 按分用'!L26/1000</f>
        <v>0</v>
      </c>
      <c r="M26" s="417"/>
      <c r="O26" s="265">
        <f t="shared" si="1"/>
        <v>0</v>
      </c>
      <c r="P26" s="265">
        <f t="shared" si="1"/>
        <v>0</v>
      </c>
      <c r="Q26" s="265">
        <f t="shared" si="1"/>
        <v>0</v>
      </c>
      <c r="R26" s="265">
        <f t="shared" si="1"/>
        <v>0</v>
      </c>
    </row>
    <row r="27" spans="2:18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'連結CF 按分用'!L27/1000</f>
        <v>0</v>
      </c>
      <c r="M27" s="417"/>
      <c r="O27" s="265">
        <f t="shared" si="1"/>
        <v>0</v>
      </c>
      <c r="P27" s="265">
        <f t="shared" si="1"/>
        <v>0</v>
      </c>
      <c r="Q27" s="265">
        <f t="shared" si="1"/>
        <v>0</v>
      </c>
      <c r="R27" s="265">
        <f t="shared" si="1"/>
        <v>0</v>
      </c>
    </row>
    <row r="28" spans="2:18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f>'連結CF 按分用'!L28/1000</f>
        <v>0</v>
      </c>
      <c r="M28" s="417"/>
      <c r="O28" s="265">
        <f t="shared" si="1"/>
        <v>0</v>
      </c>
      <c r="P28" s="265">
        <f t="shared" si="1"/>
        <v>0</v>
      </c>
      <c r="Q28" s="265">
        <f t="shared" si="1"/>
        <v>0</v>
      </c>
      <c r="R28" s="265">
        <f t="shared" si="1"/>
        <v>0</v>
      </c>
    </row>
    <row r="29" spans="2:18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'連結CF 按分用'!L29/1000</f>
        <v>-511.29484899999204</v>
      </c>
      <c r="M29" s="427"/>
      <c r="O29" s="266">
        <f t="shared" si="1"/>
        <v>0</v>
      </c>
      <c r="P29" s="266">
        <f t="shared" si="1"/>
        <v>0</v>
      </c>
      <c r="Q29" s="266">
        <f t="shared" si="1"/>
        <v>0</v>
      </c>
      <c r="R29" s="266">
        <f t="shared" si="1"/>
        <v>0</v>
      </c>
    </row>
    <row r="30" spans="2:18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  <c r="O30" s="265"/>
      <c r="P30" s="265"/>
      <c r="Q30" s="265"/>
      <c r="R30" s="265"/>
    </row>
    <row r="31" spans="2:18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'連結CF 按分用'!L31/1000</f>
        <v>648</v>
      </c>
      <c r="M31" s="417"/>
      <c r="O31" s="265">
        <f t="shared" si="1"/>
        <v>0</v>
      </c>
      <c r="P31" s="265">
        <f t="shared" si="1"/>
        <v>0</v>
      </c>
      <c r="Q31" s="265">
        <f t="shared" si="1"/>
        <v>0</v>
      </c>
      <c r="R31" s="265">
        <f t="shared" si="1"/>
        <v>0</v>
      </c>
    </row>
    <row r="32" spans="2:18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'連結CF 按分用'!L32/1000</f>
        <v>648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2:18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'連結CF 按分用'!L33/1000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2:18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'連結CF 按分用'!L34/1000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2:18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'連結CF 按分用'!L35/1000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2:18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'連結CF 按分用'!L36/1000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2:18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'連結CF 按分用'!L37/1000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2:18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'連結CF 按分用'!L38/1000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2:18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'連結CF 按分用'!L39/1000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2:18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'連結CF 按分用'!L40/1000</f>
        <v>0</v>
      </c>
      <c r="M40" s="417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2:18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'連結CF 按分用'!L41/1000</f>
        <v>0</v>
      </c>
      <c r="M41" s="417"/>
      <c r="O41" s="265">
        <f t="shared" si="1"/>
        <v>0</v>
      </c>
      <c r="P41" s="265">
        <f t="shared" si="1"/>
        <v>0</v>
      </c>
      <c r="Q41" s="265">
        <f t="shared" si="1"/>
        <v>0</v>
      </c>
      <c r="R41" s="265">
        <f t="shared" si="1"/>
        <v>0</v>
      </c>
    </row>
    <row r="42" spans="2:18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'連結CF 按分用'!L42/1000</f>
        <v>0</v>
      </c>
      <c r="M42" s="417"/>
      <c r="O42" s="265">
        <f t="shared" si="1"/>
        <v>0</v>
      </c>
      <c r="P42" s="265">
        <f t="shared" si="1"/>
        <v>0</v>
      </c>
      <c r="Q42" s="265">
        <f t="shared" si="1"/>
        <v>0</v>
      </c>
      <c r="R42" s="265">
        <f t="shared" si="1"/>
        <v>0</v>
      </c>
    </row>
    <row r="43" spans="2:18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'連結CF 按分用'!L43/1000</f>
        <v>-648</v>
      </c>
      <c r="M43" s="427"/>
      <c r="O43" s="266">
        <f t="shared" si="1"/>
        <v>0</v>
      </c>
      <c r="P43" s="266">
        <f t="shared" si="1"/>
        <v>0</v>
      </c>
      <c r="Q43" s="266">
        <f t="shared" si="1"/>
        <v>0</v>
      </c>
      <c r="R43" s="266">
        <f t="shared" si="1"/>
        <v>0</v>
      </c>
    </row>
    <row r="44" spans="2:18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  <c r="O44" s="265"/>
      <c r="P44" s="265"/>
      <c r="Q44" s="265"/>
      <c r="R44" s="265"/>
    </row>
    <row r="45" spans="2:18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'連結CF 按分用'!L45/1000</f>
        <v>0</v>
      </c>
      <c r="M45" s="417"/>
      <c r="O45" s="265">
        <f t="shared" si="1"/>
        <v>0</v>
      </c>
      <c r="P45" s="265">
        <f t="shared" si="1"/>
        <v>0</v>
      </c>
      <c r="Q45" s="265">
        <f t="shared" si="1"/>
        <v>0</v>
      </c>
      <c r="R45" s="265">
        <f t="shared" si="1"/>
        <v>0</v>
      </c>
    </row>
    <row r="46" spans="2:18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'連結CF 按分用'!L46/1000</f>
        <v>0</v>
      </c>
      <c r="M46" s="417"/>
      <c r="O46" s="265">
        <f t="shared" si="1"/>
        <v>0</v>
      </c>
      <c r="P46" s="265">
        <f t="shared" si="1"/>
        <v>0</v>
      </c>
      <c r="Q46" s="265">
        <f t="shared" si="1"/>
        <v>0</v>
      </c>
      <c r="R46" s="265">
        <f t="shared" si="1"/>
        <v>0</v>
      </c>
    </row>
    <row r="47" spans="2:18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'連結CF 按分用'!L47/1000</f>
        <v>0</v>
      </c>
      <c r="M47" s="417"/>
      <c r="O47" s="265">
        <f t="shared" si="1"/>
        <v>0</v>
      </c>
      <c r="P47" s="265">
        <f t="shared" si="1"/>
        <v>0</v>
      </c>
      <c r="Q47" s="265">
        <f t="shared" si="1"/>
        <v>0</v>
      </c>
      <c r="R47" s="265">
        <f t="shared" si="1"/>
        <v>0</v>
      </c>
    </row>
    <row r="48" spans="2:18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'連結CF 按分用'!L48/1000</f>
        <v>0</v>
      </c>
      <c r="M48" s="417"/>
      <c r="O48" s="265">
        <f t="shared" si="1"/>
        <v>0</v>
      </c>
      <c r="P48" s="265">
        <f t="shared" si="1"/>
        <v>0</v>
      </c>
      <c r="Q48" s="265">
        <f t="shared" si="1"/>
        <v>0</v>
      </c>
      <c r="R48" s="265">
        <f t="shared" si="1"/>
        <v>0</v>
      </c>
    </row>
    <row r="49" spans="2:18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'連結CF 按分用'!L49/1000</f>
        <v>0</v>
      </c>
      <c r="M49" s="417"/>
      <c r="O49" s="265">
        <f t="shared" si="1"/>
        <v>0</v>
      </c>
      <c r="P49" s="265">
        <f t="shared" si="1"/>
        <v>0</v>
      </c>
      <c r="Q49" s="265">
        <f t="shared" si="1"/>
        <v>0</v>
      </c>
      <c r="R49" s="265">
        <f t="shared" si="1"/>
        <v>0</v>
      </c>
    </row>
    <row r="50" spans="2:18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'連結CF 按分用'!L50/1000</f>
        <v>0</v>
      </c>
      <c r="M50" s="417"/>
      <c r="O50" s="265">
        <f t="shared" si="1"/>
        <v>0</v>
      </c>
      <c r="P50" s="265">
        <f t="shared" si="1"/>
        <v>0</v>
      </c>
      <c r="Q50" s="265">
        <f t="shared" si="1"/>
        <v>0</v>
      </c>
      <c r="R50" s="265">
        <f t="shared" si="1"/>
        <v>0</v>
      </c>
    </row>
    <row r="51" spans="2:18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84">
        <f>'連結CF 按分用'!L51/1000</f>
        <v>0</v>
      </c>
      <c r="M51" s="490"/>
      <c r="O51" s="266">
        <f t="shared" si="1"/>
        <v>0</v>
      </c>
      <c r="P51" s="266">
        <f t="shared" si="1"/>
        <v>0</v>
      </c>
      <c r="Q51" s="266">
        <f t="shared" si="1"/>
        <v>0</v>
      </c>
      <c r="R51" s="266">
        <f t="shared" si="1"/>
        <v>0</v>
      </c>
    </row>
    <row r="52" spans="2:18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26">
        <f>'連結CF 按分用'!L52/1000</f>
        <v>-1159.2948489999919</v>
      </c>
      <c r="M52" s="427"/>
      <c r="O52" s="266">
        <f t="shared" si="1"/>
        <v>0</v>
      </c>
      <c r="P52" s="266">
        <f t="shared" si="1"/>
        <v>0</v>
      </c>
      <c r="Q52" s="266">
        <f t="shared" si="1"/>
        <v>0</v>
      </c>
      <c r="R52" s="266">
        <f t="shared" si="1"/>
        <v>0</v>
      </c>
    </row>
    <row r="53" spans="2:18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49">
        <f>'連結CF 按分用'!L53/1000</f>
        <v>1790.5074255</v>
      </c>
      <c r="M53" s="481"/>
      <c r="O53" s="266">
        <f t="shared" si="1"/>
        <v>0</v>
      </c>
      <c r="P53" s="266">
        <f t="shared" si="1"/>
        <v>0</v>
      </c>
      <c r="Q53" s="266">
        <f t="shared" si="1"/>
        <v>0</v>
      </c>
      <c r="R53" s="266">
        <f t="shared" si="1"/>
        <v>0</v>
      </c>
    </row>
    <row r="54" spans="2:18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30">
        <f>'連結CF 按分用'!L54/1000</f>
        <v>631.21257650000791</v>
      </c>
      <c r="M54" s="431"/>
      <c r="O54" s="266">
        <f t="shared" si="1"/>
        <v>0</v>
      </c>
      <c r="P54" s="266">
        <f t="shared" si="1"/>
        <v>0</v>
      </c>
      <c r="Q54" s="266">
        <f t="shared" si="1"/>
        <v>0</v>
      </c>
      <c r="R54" s="266">
        <f t="shared" si="1"/>
        <v>0</v>
      </c>
    </row>
    <row r="55" spans="2:18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264"/>
      <c r="M55" s="264"/>
      <c r="O55" s="267"/>
      <c r="P55" s="267"/>
      <c r="Q55" s="267"/>
      <c r="R55" s="267"/>
    </row>
    <row r="56" spans="2:18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82">
        <f>'連結CF 按分用'!L56:M56/1000</f>
        <v>0</v>
      </c>
      <c r="M56" s="491"/>
      <c r="O56" s="266">
        <f>$L56*O$7</f>
        <v>0</v>
      </c>
      <c r="P56" s="266">
        <f t="shared" ref="P56:R56" si="2">$L56*P$7</f>
        <v>0</v>
      </c>
      <c r="Q56" s="266">
        <f t="shared" si="2"/>
        <v>0</v>
      </c>
      <c r="R56" s="266">
        <f t="shared" si="2"/>
        <v>0</v>
      </c>
    </row>
    <row r="57" spans="2:18" s="7" customFormat="1" ht="13.5" customHeight="1">
      <c r="B57" s="226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f>'連結CF 按分用'!L57:M57/1000</f>
        <v>0</v>
      </c>
      <c r="M57" s="427"/>
      <c r="O57" s="266">
        <f t="shared" ref="O57:R59" si="3">$L57*O$7</f>
        <v>0</v>
      </c>
      <c r="P57" s="266">
        <f t="shared" si="3"/>
        <v>0</v>
      </c>
      <c r="Q57" s="266">
        <f t="shared" si="3"/>
        <v>0</v>
      </c>
      <c r="R57" s="266">
        <f t="shared" si="3"/>
        <v>0</v>
      </c>
    </row>
    <row r="58" spans="2:18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7">
        <f>'連結CF 按分用'!L58:M58/1000</f>
        <v>0</v>
      </c>
      <c r="M58" s="473"/>
      <c r="O58" s="266">
        <f t="shared" si="3"/>
        <v>0</v>
      </c>
      <c r="P58" s="266">
        <f t="shared" si="3"/>
        <v>0</v>
      </c>
      <c r="Q58" s="266">
        <f t="shared" si="3"/>
        <v>0</v>
      </c>
      <c r="R58" s="266">
        <f t="shared" si="3"/>
        <v>0</v>
      </c>
    </row>
    <row r="59" spans="2:18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'連結CF 按分用'!L59:M59/1000</f>
        <v>631.21257650000791</v>
      </c>
      <c r="M59" s="431"/>
      <c r="O59" s="266">
        <f t="shared" si="3"/>
        <v>0</v>
      </c>
      <c r="P59" s="266">
        <f t="shared" si="3"/>
        <v>0</v>
      </c>
      <c r="Q59" s="266">
        <f t="shared" si="3"/>
        <v>0</v>
      </c>
      <c r="R59" s="266">
        <f t="shared" si="3"/>
        <v>0</v>
      </c>
    </row>
    <row r="60" spans="2:18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8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8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8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8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1">
    <mergeCell ref="O5:R5"/>
    <mergeCell ref="B6:K7"/>
    <mergeCell ref="L6:M7"/>
    <mergeCell ref="L13:M13"/>
    <mergeCell ref="B1:M1"/>
    <mergeCell ref="B2:M2"/>
    <mergeCell ref="B3:M3"/>
    <mergeCell ref="B4:M4"/>
    <mergeCell ref="L8:M8"/>
    <mergeCell ref="L9:M9"/>
    <mergeCell ref="L10:M1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orientation="portrait" cellComments="asDisplayed" r:id="rId1"/>
  <headerFooter alignWithMargins="0"/>
  <rowBreaks count="1" manualBreakCount="1">
    <brk id="59" max="1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5" tint="0.39997558519241921"/>
  </sheetPr>
  <dimension ref="A1:AJ284"/>
  <sheetViews>
    <sheetView showGridLines="0" view="pageBreakPreview" zoomScaleNormal="100" zoomScaleSheetLayoutView="100" workbookViewId="0">
      <selection activeCell="B4" sqref="B4:M4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5" width="6.625" style="1" customWidth="1"/>
    <col min="16" max="19" width="13.375" style="1" customWidth="1"/>
    <col min="20" max="21" width="2.125" style="1" customWidth="1"/>
    <col min="22" max="29" width="3.875" style="1" customWidth="1"/>
    <col min="30" max="30" width="6.5" style="1" customWidth="1"/>
    <col min="31" max="32" width="6.625" style="1" customWidth="1"/>
    <col min="33" max="36" width="13.25" style="1" customWidth="1"/>
    <col min="37" max="37" width="0.625" style="1" customWidth="1"/>
    <col min="38" max="16384" width="9" style="1"/>
  </cols>
  <sheetData>
    <row r="1" spans="1:36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23.25" customHeight="1">
      <c r="A2" s="2"/>
      <c r="B2" s="381" t="s">
        <v>219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6" ht="21" customHeight="1">
      <c r="B3" s="382" t="str">
        <f>連結BS!B3</f>
        <v>（平成29年03月31日現在）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6" s="3" customFormat="1" ht="16.5" customHeight="1" thickBot="1">
      <c r="B4" s="4"/>
      <c r="S4" s="5" t="s">
        <v>194</v>
      </c>
      <c r="AJ4" s="5" t="s">
        <v>194</v>
      </c>
    </row>
    <row r="5" spans="1:36" s="3" customFormat="1" ht="16.5" customHeight="1">
      <c r="B5" s="4"/>
      <c r="P5" s="499" t="s">
        <v>191</v>
      </c>
      <c r="Q5" s="500"/>
      <c r="R5" s="500"/>
      <c r="S5" s="501"/>
      <c r="AF5" s="5"/>
      <c r="AG5" s="494" t="s">
        <v>191</v>
      </c>
      <c r="AH5" s="495"/>
      <c r="AI5" s="495"/>
      <c r="AJ5" s="496"/>
    </row>
    <row r="6" spans="1:36" s="3" customFormat="1" ht="16.5" customHeight="1" thickBot="1">
      <c r="B6" s="4"/>
      <c r="P6" s="239">
        <f>'連結BS 按分用'!P6</f>
        <v>0</v>
      </c>
      <c r="Q6" s="240">
        <f>'連結BS 按分用'!Q6</f>
        <v>0</v>
      </c>
      <c r="R6" s="240">
        <f>'連結BS 按分用'!R6</f>
        <v>0</v>
      </c>
      <c r="S6" s="241">
        <f>'連結BS 按分用'!S6</f>
        <v>0</v>
      </c>
      <c r="AF6" s="5"/>
      <c r="AG6" s="239">
        <f>P6</f>
        <v>0</v>
      </c>
      <c r="AH6" s="240">
        <f t="shared" ref="AH6:AJ7" si="0">Q6</f>
        <v>0</v>
      </c>
      <c r="AI6" s="240">
        <f t="shared" si="0"/>
        <v>0</v>
      </c>
      <c r="AJ6" s="241">
        <f t="shared" si="0"/>
        <v>0</v>
      </c>
    </row>
    <row r="7" spans="1:36" s="6" customFormat="1" ht="14.25" customHeight="1" thickBot="1">
      <c r="B7" s="383" t="s">
        <v>2</v>
      </c>
      <c r="C7" s="384"/>
      <c r="D7" s="384"/>
      <c r="E7" s="384"/>
      <c r="F7" s="384"/>
      <c r="G7" s="384"/>
      <c r="H7" s="384"/>
      <c r="I7" s="385"/>
      <c r="J7" s="385"/>
      <c r="K7" s="385"/>
      <c r="L7" s="385"/>
      <c r="M7" s="385"/>
      <c r="N7" s="386" t="s">
        <v>3</v>
      </c>
      <c r="O7" s="384"/>
      <c r="P7" s="257">
        <f>'連結BS 按分用'!P7</f>
        <v>0</v>
      </c>
      <c r="Q7" s="258">
        <f>'連結BS 按分用'!Q7</f>
        <v>0</v>
      </c>
      <c r="R7" s="258">
        <f>'連結BS 按分用'!R7</f>
        <v>0</v>
      </c>
      <c r="S7" s="259">
        <f>'連結BS 按分用'!S7</f>
        <v>0</v>
      </c>
      <c r="T7" s="383" t="s">
        <v>2</v>
      </c>
      <c r="U7" s="384"/>
      <c r="V7" s="384"/>
      <c r="W7" s="384"/>
      <c r="X7" s="384"/>
      <c r="Y7" s="384"/>
      <c r="Z7" s="384"/>
      <c r="AA7" s="384"/>
      <c r="AB7" s="384"/>
      <c r="AC7" s="384"/>
      <c r="AD7" s="492"/>
      <c r="AE7" s="386" t="s">
        <v>3</v>
      </c>
      <c r="AF7" s="387"/>
      <c r="AG7" s="260">
        <f>P7</f>
        <v>0</v>
      </c>
      <c r="AH7" s="261">
        <f t="shared" si="0"/>
        <v>0</v>
      </c>
      <c r="AI7" s="261">
        <f t="shared" si="0"/>
        <v>0</v>
      </c>
      <c r="AJ7" s="262">
        <f t="shared" si="0"/>
        <v>0</v>
      </c>
    </row>
    <row r="8" spans="1:36" s="7" customFormat="1" ht="14.85" customHeight="1">
      <c r="B8" s="8" t="s">
        <v>4</v>
      </c>
      <c r="C8" s="9"/>
      <c r="D8" s="10"/>
      <c r="E8" s="11"/>
      <c r="F8" s="11"/>
      <c r="G8" s="11"/>
      <c r="H8" s="11"/>
      <c r="I8" s="9"/>
      <c r="J8" s="9"/>
      <c r="K8" s="9"/>
      <c r="L8" s="9"/>
      <c r="M8" s="9"/>
      <c r="N8" s="390"/>
      <c r="O8" s="497"/>
      <c r="P8" s="237"/>
      <c r="Q8" s="238"/>
      <c r="R8" s="238"/>
      <c r="S8" s="230"/>
      <c r="T8" s="313" t="s">
        <v>5</v>
      </c>
      <c r="U8" s="12"/>
      <c r="V8" s="12"/>
      <c r="W8" s="12"/>
      <c r="X8" s="12"/>
      <c r="Y8" s="12"/>
      <c r="Z8" s="13"/>
      <c r="AA8" s="14"/>
      <c r="AB8" s="14"/>
      <c r="AC8" s="14"/>
      <c r="AD8" s="214"/>
      <c r="AE8" s="390"/>
      <c r="AF8" s="391"/>
      <c r="AG8" s="227"/>
      <c r="AH8" s="228"/>
      <c r="AI8" s="228"/>
      <c r="AJ8" s="229"/>
    </row>
    <row r="9" spans="1:36" s="7" customFormat="1" ht="14.85" customHeight="1">
      <c r="B9" s="15"/>
      <c r="C9" s="10" t="s">
        <v>6</v>
      </c>
      <c r="D9" s="10"/>
      <c r="E9" s="10"/>
      <c r="F9" s="10"/>
      <c r="G9" s="10"/>
      <c r="H9" s="10"/>
      <c r="I9" s="9"/>
      <c r="J9" s="9"/>
      <c r="K9" s="9"/>
      <c r="L9" s="9"/>
      <c r="M9" s="9"/>
      <c r="N9" s="388">
        <f>'連結BS 按分用'!N9/1000000</f>
        <v>54.997860000000003</v>
      </c>
      <c r="O9" s="493"/>
      <c r="P9" s="281">
        <f>$N9*P$7</f>
        <v>0</v>
      </c>
      <c r="Q9" s="282">
        <f t="shared" ref="Q9:S9" si="1">$N9*Q$7</f>
        <v>0</v>
      </c>
      <c r="R9" s="282">
        <f t="shared" si="1"/>
        <v>0</v>
      </c>
      <c r="S9" s="283">
        <f t="shared" si="1"/>
        <v>0</v>
      </c>
      <c r="T9" s="313"/>
      <c r="U9" s="10" t="s">
        <v>7</v>
      </c>
      <c r="V9" s="10"/>
      <c r="W9" s="10"/>
      <c r="X9" s="10"/>
      <c r="Y9" s="10"/>
      <c r="Z9" s="9"/>
      <c r="AA9" s="9"/>
      <c r="AB9" s="9"/>
      <c r="AC9" s="9"/>
      <c r="AD9" s="314"/>
      <c r="AE9" s="388">
        <f>'連結BS 按分用'!AE9/1000000</f>
        <v>36.031999999999996</v>
      </c>
      <c r="AF9" s="389"/>
      <c r="AG9" s="281">
        <f>$AE9*AG$7</f>
        <v>0</v>
      </c>
      <c r="AH9" s="282">
        <f t="shared" ref="AH9:AJ24" si="2">$AE9*AH$7</f>
        <v>0</v>
      </c>
      <c r="AI9" s="282">
        <f t="shared" si="2"/>
        <v>0</v>
      </c>
      <c r="AJ9" s="283">
        <f t="shared" si="2"/>
        <v>0</v>
      </c>
    </row>
    <row r="10" spans="1:36" s="7" customFormat="1" ht="14.85" customHeight="1">
      <c r="B10" s="15"/>
      <c r="C10" s="10"/>
      <c r="D10" s="10" t="s">
        <v>8</v>
      </c>
      <c r="E10" s="10"/>
      <c r="F10" s="10"/>
      <c r="G10" s="10"/>
      <c r="H10" s="10"/>
      <c r="I10" s="9"/>
      <c r="J10" s="9"/>
      <c r="K10" s="9"/>
      <c r="L10" s="9"/>
      <c r="M10" s="9"/>
      <c r="N10" s="388">
        <f>'連結BS 按分用'!N10/1000000</f>
        <v>14.994505</v>
      </c>
      <c r="O10" s="493"/>
      <c r="P10" s="281">
        <f t="shared" ref="P10:S64" si="3">$N10*P$7</f>
        <v>0</v>
      </c>
      <c r="Q10" s="282">
        <f t="shared" si="3"/>
        <v>0</v>
      </c>
      <c r="R10" s="282">
        <f t="shared" si="3"/>
        <v>0</v>
      </c>
      <c r="S10" s="283">
        <f t="shared" si="3"/>
        <v>0</v>
      </c>
      <c r="T10" s="313"/>
      <c r="U10" s="10"/>
      <c r="V10" s="10" t="s">
        <v>9</v>
      </c>
      <c r="W10" s="10"/>
      <c r="X10" s="10"/>
      <c r="Y10" s="10"/>
      <c r="Z10" s="9"/>
      <c r="AA10" s="9"/>
      <c r="AB10" s="9"/>
      <c r="AC10" s="9"/>
      <c r="AD10" s="314"/>
      <c r="AE10" s="388">
        <f>'連結BS 按分用'!AE10/1000000</f>
        <v>0</v>
      </c>
      <c r="AF10" s="389"/>
      <c r="AG10" s="281">
        <f t="shared" ref="AG10:AJ27" si="4">$AE10*AG$7</f>
        <v>0</v>
      </c>
      <c r="AH10" s="282">
        <f t="shared" si="2"/>
        <v>0</v>
      </c>
      <c r="AI10" s="282">
        <f t="shared" si="2"/>
        <v>0</v>
      </c>
      <c r="AJ10" s="283">
        <f t="shared" si="2"/>
        <v>0</v>
      </c>
    </row>
    <row r="11" spans="1:36" s="7" customFormat="1" ht="14.85" customHeight="1">
      <c r="B11" s="15"/>
      <c r="C11" s="10"/>
      <c r="D11" s="10"/>
      <c r="E11" s="10" t="s">
        <v>10</v>
      </c>
      <c r="F11" s="10"/>
      <c r="G11" s="10"/>
      <c r="H11" s="10"/>
      <c r="I11" s="9"/>
      <c r="J11" s="9"/>
      <c r="K11" s="9"/>
      <c r="L11" s="9"/>
      <c r="M11" s="9"/>
      <c r="N11" s="388">
        <f>'連結BS 按分用'!N11/1000000</f>
        <v>14.346496999999999</v>
      </c>
      <c r="O11" s="493"/>
      <c r="P11" s="281">
        <f t="shared" si="3"/>
        <v>0</v>
      </c>
      <c r="Q11" s="282">
        <f t="shared" si="3"/>
        <v>0</v>
      </c>
      <c r="R11" s="282">
        <f t="shared" si="3"/>
        <v>0</v>
      </c>
      <c r="S11" s="283">
        <f t="shared" si="3"/>
        <v>0</v>
      </c>
      <c r="T11" s="313"/>
      <c r="U11" s="10"/>
      <c r="V11" s="16" t="s">
        <v>11</v>
      </c>
      <c r="W11" s="10"/>
      <c r="X11" s="10"/>
      <c r="Y11" s="10"/>
      <c r="Z11" s="9"/>
      <c r="AA11" s="9"/>
      <c r="AB11" s="9"/>
      <c r="AC11" s="9"/>
      <c r="AD11" s="314"/>
      <c r="AE11" s="388">
        <f>'連結BS 按分用'!AE11/1000000</f>
        <v>0</v>
      </c>
      <c r="AF11" s="389"/>
      <c r="AG11" s="281">
        <f t="shared" si="4"/>
        <v>0</v>
      </c>
      <c r="AH11" s="282">
        <f t="shared" si="2"/>
        <v>0</v>
      </c>
      <c r="AI11" s="282">
        <f t="shared" si="2"/>
        <v>0</v>
      </c>
      <c r="AJ11" s="283">
        <f t="shared" si="2"/>
        <v>0</v>
      </c>
    </row>
    <row r="12" spans="1:36" s="7" customFormat="1" ht="14.85" customHeight="1">
      <c r="B12" s="15"/>
      <c r="C12" s="10"/>
      <c r="D12" s="10"/>
      <c r="E12" s="10"/>
      <c r="F12" s="10" t="s">
        <v>12</v>
      </c>
      <c r="G12" s="10"/>
      <c r="H12" s="10"/>
      <c r="I12" s="9"/>
      <c r="J12" s="9"/>
      <c r="K12" s="9"/>
      <c r="L12" s="9"/>
      <c r="M12" s="9"/>
      <c r="N12" s="388">
        <f>'連結BS 按分用'!N12/1000000</f>
        <v>0</v>
      </c>
      <c r="O12" s="493"/>
      <c r="P12" s="281">
        <f t="shared" si="3"/>
        <v>0</v>
      </c>
      <c r="Q12" s="282">
        <f t="shared" si="3"/>
        <v>0</v>
      </c>
      <c r="R12" s="282">
        <f t="shared" si="3"/>
        <v>0</v>
      </c>
      <c r="S12" s="283">
        <f t="shared" si="3"/>
        <v>0</v>
      </c>
      <c r="T12" s="313"/>
      <c r="U12" s="10"/>
      <c r="V12" s="10" t="s">
        <v>13</v>
      </c>
      <c r="W12" s="10"/>
      <c r="X12" s="10"/>
      <c r="Y12" s="10"/>
      <c r="Z12" s="9"/>
      <c r="AA12" s="9"/>
      <c r="AB12" s="9"/>
      <c r="AC12" s="9"/>
      <c r="AD12" s="314"/>
      <c r="AE12" s="388">
        <f>'連結BS 按分用'!AE12/1000000</f>
        <v>36.031999999999996</v>
      </c>
      <c r="AF12" s="389"/>
      <c r="AG12" s="281">
        <f t="shared" si="4"/>
        <v>0</v>
      </c>
      <c r="AH12" s="282">
        <f t="shared" si="2"/>
        <v>0</v>
      </c>
      <c r="AI12" s="282">
        <f t="shared" si="2"/>
        <v>0</v>
      </c>
      <c r="AJ12" s="283">
        <f t="shared" si="2"/>
        <v>0</v>
      </c>
    </row>
    <row r="13" spans="1:36" s="7" customFormat="1" ht="14.85" customHeight="1">
      <c r="B13" s="15"/>
      <c r="C13" s="10"/>
      <c r="D13" s="10"/>
      <c r="E13" s="10"/>
      <c r="F13" s="10" t="s">
        <v>14</v>
      </c>
      <c r="G13" s="10"/>
      <c r="H13" s="10"/>
      <c r="I13" s="9"/>
      <c r="J13" s="9"/>
      <c r="K13" s="9"/>
      <c r="L13" s="9"/>
      <c r="M13" s="9"/>
      <c r="N13" s="388">
        <f>'連結BS 按分用'!N13/1000000</f>
        <v>0</v>
      </c>
      <c r="O13" s="493"/>
      <c r="P13" s="281">
        <f t="shared" si="3"/>
        <v>0</v>
      </c>
      <c r="Q13" s="282">
        <f t="shared" si="3"/>
        <v>0</v>
      </c>
      <c r="R13" s="282">
        <f t="shared" si="3"/>
        <v>0</v>
      </c>
      <c r="S13" s="283">
        <f t="shared" si="3"/>
        <v>0</v>
      </c>
      <c r="T13" s="313"/>
      <c r="U13" s="10"/>
      <c r="V13" s="10" t="s">
        <v>15</v>
      </c>
      <c r="W13" s="10"/>
      <c r="X13" s="10"/>
      <c r="Y13" s="10"/>
      <c r="Z13" s="9"/>
      <c r="AA13" s="9"/>
      <c r="AB13" s="9"/>
      <c r="AC13" s="9"/>
      <c r="AD13" s="314"/>
      <c r="AE13" s="388">
        <f>'連結BS 按分用'!AE13/1000000</f>
        <v>0</v>
      </c>
      <c r="AF13" s="389"/>
      <c r="AG13" s="281">
        <f t="shared" si="4"/>
        <v>0</v>
      </c>
      <c r="AH13" s="282">
        <f t="shared" si="2"/>
        <v>0</v>
      </c>
      <c r="AI13" s="282">
        <f t="shared" si="2"/>
        <v>0</v>
      </c>
      <c r="AJ13" s="283">
        <f t="shared" si="2"/>
        <v>0</v>
      </c>
    </row>
    <row r="14" spans="1:36" s="7" customFormat="1" ht="14.85" customHeight="1">
      <c r="B14" s="15"/>
      <c r="C14" s="10"/>
      <c r="D14" s="10"/>
      <c r="E14" s="10"/>
      <c r="F14" s="10" t="s">
        <v>16</v>
      </c>
      <c r="G14" s="10"/>
      <c r="H14" s="10"/>
      <c r="I14" s="9"/>
      <c r="J14" s="9"/>
      <c r="K14" s="9"/>
      <c r="L14" s="9"/>
      <c r="M14" s="9"/>
      <c r="N14" s="388">
        <f>'連結BS 按分用'!N14/1000000</f>
        <v>212.90125</v>
      </c>
      <c r="O14" s="493"/>
      <c r="P14" s="281">
        <f t="shared" si="3"/>
        <v>0</v>
      </c>
      <c r="Q14" s="282">
        <f t="shared" si="3"/>
        <v>0</v>
      </c>
      <c r="R14" s="282">
        <f t="shared" si="3"/>
        <v>0</v>
      </c>
      <c r="S14" s="283">
        <f t="shared" si="3"/>
        <v>0</v>
      </c>
      <c r="T14" s="313"/>
      <c r="U14" s="12"/>
      <c r="V14" s="10" t="s">
        <v>17</v>
      </c>
      <c r="W14" s="10"/>
      <c r="X14" s="10"/>
      <c r="Y14" s="10"/>
      <c r="Z14" s="9"/>
      <c r="AA14" s="9"/>
      <c r="AB14" s="9"/>
      <c r="AC14" s="9"/>
      <c r="AD14" s="314"/>
      <c r="AE14" s="388">
        <f>'連結BS 按分用'!AE14/1000000</f>
        <v>0</v>
      </c>
      <c r="AF14" s="389"/>
      <c r="AG14" s="281">
        <f t="shared" si="4"/>
        <v>0</v>
      </c>
      <c r="AH14" s="282">
        <f t="shared" si="2"/>
        <v>0</v>
      </c>
      <c r="AI14" s="282">
        <f t="shared" si="2"/>
        <v>0</v>
      </c>
      <c r="AJ14" s="283">
        <f t="shared" si="2"/>
        <v>0</v>
      </c>
    </row>
    <row r="15" spans="1:36" s="7" customFormat="1" ht="14.85" customHeight="1">
      <c r="B15" s="15"/>
      <c r="C15" s="10"/>
      <c r="D15" s="10"/>
      <c r="E15" s="10"/>
      <c r="F15" s="10" t="s">
        <v>18</v>
      </c>
      <c r="G15" s="10"/>
      <c r="H15" s="10"/>
      <c r="I15" s="9"/>
      <c r="J15" s="9"/>
      <c r="K15" s="9"/>
      <c r="L15" s="9"/>
      <c r="M15" s="9"/>
      <c r="N15" s="388">
        <f>'連結BS 按分用'!N15/1000000</f>
        <v>-198.55475300000001</v>
      </c>
      <c r="O15" s="493"/>
      <c r="P15" s="281">
        <f t="shared" si="3"/>
        <v>0</v>
      </c>
      <c r="Q15" s="282">
        <f t="shared" si="3"/>
        <v>0</v>
      </c>
      <c r="R15" s="282">
        <f t="shared" si="3"/>
        <v>0</v>
      </c>
      <c r="S15" s="283">
        <f t="shared" si="3"/>
        <v>0</v>
      </c>
      <c r="T15" s="313"/>
      <c r="U15" s="10" t="s">
        <v>168</v>
      </c>
      <c r="V15" s="10"/>
      <c r="W15" s="10"/>
      <c r="X15" s="10"/>
      <c r="Y15" s="10"/>
      <c r="Z15" s="9"/>
      <c r="AA15" s="9"/>
      <c r="AB15" s="9"/>
      <c r="AC15" s="9"/>
      <c r="AD15" s="314"/>
      <c r="AE15" s="388">
        <f>'連結BS 按分用'!AE15/1000000</f>
        <v>1.9619196240000001</v>
      </c>
      <c r="AF15" s="389"/>
      <c r="AG15" s="281">
        <f t="shared" si="4"/>
        <v>0</v>
      </c>
      <c r="AH15" s="282">
        <f t="shared" si="2"/>
        <v>0</v>
      </c>
      <c r="AI15" s="282">
        <f t="shared" si="2"/>
        <v>0</v>
      </c>
      <c r="AJ15" s="283">
        <f t="shared" si="2"/>
        <v>0</v>
      </c>
    </row>
    <row r="16" spans="1:36" s="7" customFormat="1" ht="14.85" customHeight="1">
      <c r="B16" s="15"/>
      <c r="C16" s="10"/>
      <c r="D16" s="10"/>
      <c r="E16" s="10"/>
      <c r="F16" s="10" t="s">
        <v>19</v>
      </c>
      <c r="G16" s="10"/>
      <c r="H16" s="10"/>
      <c r="I16" s="9"/>
      <c r="J16" s="9"/>
      <c r="K16" s="9"/>
      <c r="L16" s="9"/>
      <c r="M16" s="9"/>
      <c r="N16" s="388">
        <f>'連結BS 按分用'!N16/1000000</f>
        <v>0</v>
      </c>
      <c r="O16" s="493"/>
      <c r="P16" s="281">
        <f t="shared" si="3"/>
        <v>0</v>
      </c>
      <c r="Q16" s="282">
        <f t="shared" si="3"/>
        <v>0</v>
      </c>
      <c r="R16" s="282">
        <f t="shared" si="3"/>
        <v>0</v>
      </c>
      <c r="S16" s="283">
        <f t="shared" si="3"/>
        <v>0</v>
      </c>
      <c r="T16" s="313"/>
      <c r="U16" s="12"/>
      <c r="V16" s="16" t="s">
        <v>20</v>
      </c>
      <c r="W16" s="10"/>
      <c r="X16" s="10"/>
      <c r="Y16" s="10"/>
      <c r="Z16" s="9"/>
      <c r="AA16" s="9"/>
      <c r="AB16" s="9"/>
      <c r="AC16" s="9"/>
      <c r="AD16" s="314"/>
      <c r="AE16" s="388">
        <f>'連結BS 按分用'!AE16/1000000</f>
        <v>0</v>
      </c>
      <c r="AF16" s="389"/>
      <c r="AG16" s="281">
        <f t="shared" si="4"/>
        <v>0</v>
      </c>
      <c r="AH16" s="282">
        <f t="shared" si="2"/>
        <v>0</v>
      </c>
      <c r="AI16" s="282">
        <f t="shared" si="2"/>
        <v>0</v>
      </c>
      <c r="AJ16" s="283">
        <f t="shared" si="2"/>
        <v>0</v>
      </c>
    </row>
    <row r="17" spans="2:36" s="7" customFormat="1" ht="14.85" customHeight="1">
      <c r="B17" s="15"/>
      <c r="C17" s="10"/>
      <c r="D17" s="10"/>
      <c r="E17" s="10"/>
      <c r="F17" s="10" t="s">
        <v>21</v>
      </c>
      <c r="G17" s="10"/>
      <c r="H17" s="10"/>
      <c r="I17" s="9"/>
      <c r="J17" s="9"/>
      <c r="K17" s="9"/>
      <c r="L17" s="9"/>
      <c r="M17" s="9"/>
      <c r="N17" s="388">
        <f>'連結BS 按分用'!N17/1000000</f>
        <v>0</v>
      </c>
      <c r="O17" s="493"/>
      <c r="P17" s="281">
        <f t="shared" si="3"/>
        <v>0</v>
      </c>
      <c r="Q17" s="282">
        <f t="shared" si="3"/>
        <v>0</v>
      </c>
      <c r="R17" s="282">
        <f t="shared" si="3"/>
        <v>0</v>
      </c>
      <c r="S17" s="283">
        <f t="shared" si="3"/>
        <v>0</v>
      </c>
      <c r="T17" s="313"/>
      <c r="U17" s="12"/>
      <c r="V17" s="16" t="s">
        <v>22</v>
      </c>
      <c r="W17" s="16"/>
      <c r="X17" s="16"/>
      <c r="Y17" s="16"/>
      <c r="Z17" s="17"/>
      <c r="AA17" s="17"/>
      <c r="AB17" s="17"/>
      <c r="AC17" s="17"/>
      <c r="AD17" s="315"/>
      <c r="AE17" s="388">
        <f>'連結BS 按分用'!AE17/1000000</f>
        <v>0</v>
      </c>
      <c r="AF17" s="389"/>
      <c r="AG17" s="281">
        <f t="shared" si="4"/>
        <v>0</v>
      </c>
      <c r="AH17" s="282">
        <f t="shared" si="2"/>
        <v>0</v>
      </c>
      <c r="AI17" s="282">
        <f t="shared" si="2"/>
        <v>0</v>
      </c>
      <c r="AJ17" s="283">
        <f t="shared" si="2"/>
        <v>0</v>
      </c>
    </row>
    <row r="18" spans="2:36" s="7" customFormat="1" ht="14.85" customHeight="1">
      <c r="B18" s="15"/>
      <c r="C18" s="10"/>
      <c r="D18" s="10"/>
      <c r="E18" s="10"/>
      <c r="F18" s="10" t="s">
        <v>169</v>
      </c>
      <c r="G18" s="18"/>
      <c r="H18" s="18"/>
      <c r="I18" s="19"/>
      <c r="J18" s="19"/>
      <c r="K18" s="19"/>
      <c r="L18" s="19"/>
      <c r="M18" s="19"/>
      <c r="N18" s="388">
        <f>'連結BS 按分用'!N18/1000000</f>
        <v>0</v>
      </c>
      <c r="O18" s="493"/>
      <c r="P18" s="281">
        <f t="shared" si="3"/>
        <v>0</v>
      </c>
      <c r="Q18" s="282">
        <f t="shared" si="3"/>
        <v>0</v>
      </c>
      <c r="R18" s="282">
        <f t="shared" si="3"/>
        <v>0</v>
      </c>
      <c r="S18" s="283">
        <f t="shared" si="3"/>
        <v>0</v>
      </c>
      <c r="T18" s="313"/>
      <c r="U18" s="12"/>
      <c r="V18" s="16" t="s">
        <v>23</v>
      </c>
      <c r="W18" s="16"/>
      <c r="X18" s="16"/>
      <c r="Y18" s="16"/>
      <c r="Z18" s="17"/>
      <c r="AA18" s="17"/>
      <c r="AB18" s="17"/>
      <c r="AC18" s="17"/>
      <c r="AD18" s="315"/>
      <c r="AE18" s="388">
        <f>'連結BS 按分用'!AE18/1000000</f>
        <v>0</v>
      </c>
      <c r="AF18" s="389"/>
      <c r="AG18" s="281">
        <f t="shared" si="4"/>
        <v>0</v>
      </c>
      <c r="AH18" s="282">
        <f t="shared" si="2"/>
        <v>0</v>
      </c>
      <c r="AI18" s="282">
        <f t="shared" si="2"/>
        <v>0</v>
      </c>
      <c r="AJ18" s="283">
        <f t="shared" si="2"/>
        <v>0</v>
      </c>
    </row>
    <row r="19" spans="2:36" s="7" customFormat="1" ht="14.85" customHeight="1">
      <c r="B19" s="15"/>
      <c r="C19" s="10"/>
      <c r="D19" s="10"/>
      <c r="E19" s="10"/>
      <c r="F19" s="10" t="s">
        <v>170</v>
      </c>
      <c r="G19" s="18"/>
      <c r="H19" s="18"/>
      <c r="I19" s="19"/>
      <c r="J19" s="19"/>
      <c r="K19" s="19"/>
      <c r="L19" s="19"/>
      <c r="M19" s="19"/>
      <c r="N19" s="388">
        <f>'連結BS 按分用'!N19/1000000</f>
        <v>0</v>
      </c>
      <c r="O19" s="493"/>
      <c r="P19" s="281">
        <f t="shared" si="3"/>
        <v>0</v>
      </c>
      <c r="Q19" s="282">
        <f t="shared" si="3"/>
        <v>0</v>
      </c>
      <c r="R19" s="282">
        <f t="shared" si="3"/>
        <v>0</v>
      </c>
      <c r="S19" s="283">
        <f t="shared" si="3"/>
        <v>0</v>
      </c>
      <c r="T19" s="316"/>
      <c r="U19" s="12"/>
      <c r="V19" s="16" t="s">
        <v>24</v>
      </c>
      <c r="W19" s="16"/>
      <c r="X19" s="16"/>
      <c r="Y19" s="16"/>
      <c r="Z19" s="17"/>
      <c r="AA19" s="17"/>
      <c r="AB19" s="17"/>
      <c r="AC19" s="17"/>
      <c r="AD19" s="315"/>
      <c r="AE19" s="388">
        <f>'連結BS 按分用'!AE19/1000000</f>
        <v>0</v>
      </c>
      <c r="AF19" s="389"/>
      <c r="AG19" s="281">
        <f t="shared" si="4"/>
        <v>0</v>
      </c>
      <c r="AH19" s="282">
        <f t="shared" si="2"/>
        <v>0</v>
      </c>
      <c r="AI19" s="282">
        <f t="shared" si="2"/>
        <v>0</v>
      </c>
      <c r="AJ19" s="283">
        <f t="shared" si="2"/>
        <v>0</v>
      </c>
    </row>
    <row r="20" spans="2:36" s="7" customFormat="1" ht="14.85" customHeight="1">
      <c r="B20" s="15"/>
      <c r="C20" s="10"/>
      <c r="D20" s="10"/>
      <c r="E20" s="10"/>
      <c r="F20" s="10" t="s">
        <v>25</v>
      </c>
      <c r="G20" s="18"/>
      <c r="H20" s="18"/>
      <c r="I20" s="19"/>
      <c r="J20" s="19"/>
      <c r="K20" s="19"/>
      <c r="L20" s="19"/>
      <c r="M20" s="19"/>
      <c r="N20" s="388">
        <f>'連結BS 按分用'!N20/1000000</f>
        <v>0</v>
      </c>
      <c r="O20" s="493"/>
      <c r="P20" s="281">
        <f t="shared" si="3"/>
        <v>0</v>
      </c>
      <c r="Q20" s="282">
        <f t="shared" si="3"/>
        <v>0</v>
      </c>
      <c r="R20" s="282">
        <f t="shared" si="3"/>
        <v>0</v>
      </c>
      <c r="S20" s="283">
        <f t="shared" si="3"/>
        <v>0</v>
      </c>
      <c r="T20" s="316"/>
      <c r="U20" s="12"/>
      <c r="V20" s="16" t="s">
        <v>26</v>
      </c>
      <c r="W20" s="16"/>
      <c r="X20" s="16"/>
      <c r="Y20" s="16"/>
      <c r="Z20" s="17"/>
      <c r="AA20" s="17"/>
      <c r="AB20" s="17"/>
      <c r="AC20" s="17"/>
      <c r="AD20" s="315"/>
      <c r="AE20" s="388">
        <f>'連結BS 按分用'!AE20/1000000</f>
        <v>0</v>
      </c>
      <c r="AF20" s="389"/>
      <c r="AG20" s="281">
        <f t="shared" si="4"/>
        <v>0</v>
      </c>
      <c r="AH20" s="282">
        <f t="shared" si="2"/>
        <v>0</v>
      </c>
      <c r="AI20" s="282">
        <f t="shared" si="2"/>
        <v>0</v>
      </c>
      <c r="AJ20" s="283">
        <f t="shared" si="2"/>
        <v>0</v>
      </c>
    </row>
    <row r="21" spans="2:36" s="7" customFormat="1" ht="14.85" customHeight="1">
      <c r="B21" s="15"/>
      <c r="C21" s="10"/>
      <c r="D21" s="10"/>
      <c r="E21" s="10"/>
      <c r="F21" s="10" t="s">
        <v>171</v>
      </c>
      <c r="G21" s="18"/>
      <c r="H21" s="18"/>
      <c r="I21" s="19"/>
      <c r="J21" s="19"/>
      <c r="K21" s="19"/>
      <c r="L21" s="19"/>
      <c r="M21" s="19"/>
      <c r="N21" s="388">
        <f>'連結BS 按分用'!N21/1000000</f>
        <v>0</v>
      </c>
      <c r="O21" s="493"/>
      <c r="P21" s="281">
        <f t="shared" si="3"/>
        <v>0</v>
      </c>
      <c r="Q21" s="282">
        <f t="shared" si="3"/>
        <v>0</v>
      </c>
      <c r="R21" s="282">
        <f t="shared" si="3"/>
        <v>0</v>
      </c>
      <c r="S21" s="283">
        <f t="shared" si="3"/>
        <v>0</v>
      </c>
      <c r="T21" s="313"/>
      <c r="U21" s="12"/>
      <c r="V21" s="10" t="s">
        <v>27</v>
      </c>
      <c r="W21" s="10"/>
      <c r="X21" s="10"/>
      <c r="Y21" s="10"/>
      <c r="Z21" s="9"/>
      <c r="AA21" s="9"/>
      <c r="AB21" s="9"/>
      <c r="AC21" s="9"/>
      <c r="AD21" s="314"/>
      <c r="AE21" s="388">
        <f>'連結BS 按分用'!AE21/1000000</f>
        <v>1.9619196240000001</v>
      </c>
      <c r="AF21" s="389"/>
      <c r="AG21" s="281">
        <f t="shared" si="4"/>
        <v>0</v>
      </c>
      <c r="AH21" s="282">
        <f t="shared" si="2"/>
        <v>0</v>
      </c>
      <c r="AI21" s="282">
        <f t="shared" si="2"/>
        <v>0</v>
      </c>
      <c r="AJ21" s="283">
        <f t="shared" si="2"/>
        <v>0</v>
      </c>
    </row>
    <row r="22" spans="2:36" s="7" customFormat="1" ht="14.85" customHeight="1">
      <c r="B22" s="15"/>
      <c r="C22" s="10"/>
      <c r="D22" s="10"/>
      <c r="E22" s="10"/>
      <c r="F22" s="10" t="s">
        <v>28</v>
      </c>
      <c r="G22" s="18"/>
      <c r="H22" s="18"/>
      <c r="I22" s="19"/>
      <c r="J22" s="19"/>
      <c r="K22" s="19"/>
      <c r="L22" s="19"/>
      <c r="M22" s="19"/>
      <c r="N22" s="388">
        <f>'連結BS 按分用'!N22/1000000</f>
        <v>0</v>
      </c>
      <c r="O22" s="493"/>
      <c r="P22" s="281">
        <f t="shared" si="3"/>
        <v>0</v>
      </c>
      <c r="Q22" s="282">
        <f t="shared" si="3"/>
        <v>0</v>
      </c>
      <c r="R22" s="282">
        <f t="shared" si="3"/>
        <v>0</v>
      </c>
      <c r="S22" s="283">
        <f t="shared" si="3"/>
        <v>0</v>
      </c>
      <c r="T22" s="313"/>
      <c r="U22" s="12"/>
      <c r="V22" s="21" t="s">
        <v>172</v>
      </c>
      <c r="W22" s="12"/>
      <c r="X22" s="12"/>
      <c r="Y22" s="12"/>
      <c r="Z22" s="14"/>
      <c r="AA22" s="14"/>
      <c r="AB22" s="14"/>
      <c r="AC22" s="14"/>
      <c r="AD22" s="214"/>
      <c r="AE22" s="388">
        <f>'連結BS 按分用'!AE22/1000000</f>
        <v>0</v>
      </c>
      <c r="AF22" s="389"/>
      <c r="AG22" s="281">
        <f t="shared" si="4"/>
        <v>0</v>
      </c>
      <c r="AH22" s="282">
        <f t="shared" si="2"/>
        <v>0</v>
      </c>
      <c r="AI22" s="282">
        <f t="shared" si="2"/>
        <v>0</v>
      </c>
      <c r="AJ22" s="283">
        <f t="shared" si="2"/>
        <v>0</v>
      </c>
    </row>
    <row r="23" spans="2:36" s="7" customFormat="1" ht="14.85" customHeight="1">
      <c r="B23" s="15"/>
      <c r="C23" s="10"/>
      <c r="D23" s="10"/>
      <c r="E23" s="10"/>
      <c r="F23" s="10" t="s">
        <v>29</v>
      </c>
      <c r="G23" s="18"/>
      <c r="H23" s="18"/>
      <c r="I23" s="19"/>
      <c r="J23" s="19"/>
      <c r="K23" s="19"/>
      <c r="L23" s="19"/>
      <c r="M23" s="19"/>
      <c r="N23" s="388">
        <f>'連結BS 按分用'!N23/1000000</f>
        <v>0</v>
      </c>
      <c r="O23" s="493"/>
      <c r="P23" s="281">
        <f t="shared" si="3"/>
        <v>0</v>
      </c>
      <c r="Q23" s="282">
        <f t="shared" si="3"/>
        <v>0</v>
      </c>
      <c r="R23" s="282">
        <f t="shared" si="3"/>
        <v>0</v>
      </c>
      <c r="S23" s="283">
        <f t="shared" si="3"/>
        <v>0</v>
      </c>
      <c r="T23" s="313"/>
      <c r="U23" s="12"/>
      <c r="V23" s="12" t="s">
        <v>17</v>
      </c>
      <c r="W23" s="12"/>
      <c r="X23" s="12"/>
      <c r="Y23" s="12"/>
      <c r="Z23" s="14"/>
      <c r="AA23" s="14"/>
      <c r="AB23" s="14"/>
      <c r="AC23" s="14"/>
      <c r="AD23" s="214"/>
      <c r="AE23" s="388">
        <f>'連結BS 按分用'!AE23/1000000</f>
        <v>0</v>
      </c>
      <c r="AF23" s="389"/>
      <c r="AG23" s="281">
        <f t="shared" si="4"/>
        <v>0</v>
      </c>
      <c r="AH23" s="282">
        <f t="shared" si="2"/>
        <v>0</v>
      </c>
      <c r="AI23" s="282">
        <f t="shared" si="2"/>
        <v>0</v>
      </c>
      <c r="AJ23" s="283">
        <f t="shared" si="2"/>
        <v>0</v>
      </c>
    </row>
    <row r="24" spans="2:36" s="7" customFormat="1" ht="14.85" customHeight="1">
      <c r="B24" s="15"/>
      <c r="C24" s="10"/>
      <c r="D24" s="10"/>
      <c r="E24" s="10"/>
      <c r="F24" s="10" t="s">
        <v>173</v>
      </c>
      <c r="G24" s="10"/>
      <c r="H24" s="10"/>
      <c r="I24" s="9"/>
      <c r="J24" s="9"/>
      <c r="K24" s="9"/>
      <c r="L24" s="9"/>
      <c r="M24" s="9"/>
      <c r="N24" s="388">
        <f>'連結BS 按分用'!N24/1000000</f>
        <v>0</v>
      </c>
      <c r="O24" s="493"/>
      <c r="P24" s="281">
        <f t="shared" si="3"/>
        <v>0</v>
      </c>
      <c r="Q24" s="282">
        <f t="shared" si="3"/>
        <v>0</v>
      </c>
      <c r="R24" s="282">
        <f t="shared" si="3"/>
        <v>0</v>
      </c>
      <c r="S24" s="283">
        <f t="shared" si="3"/>
        <v>0</v>
      </c>
      <c r="T24" s="392" t="s">
        <v>30</v>
      </c>
      <c r="U24" s="393"/>
      <c r="V24" s="393"/>
      <c r="W24" s="393"/>
      <c r="X24" s="393"/>
      <c r="Y24" s="393"/>
      <c r="Z24" s="393"/>
      <c r="AA24" s="393"/>
      <c r="AB24" s="393"/>
      <c r="AC24" s="393"/>
      <c r="AD24" s="498"/>
      <c r="AE24" s="394">
        <f>'連結BS 按分用'!AE24/1000000</f>
        <v>37.993919624</v>
      </c>
      <c r="AF24" s="395"/>
      <c r="AG24" s="287">
        <f t="shared" si="4"/>
        <v>0</v>
      </c>
      <c r="AH24" s="288">
        <f t="shared" si="2"/>
        <v>0</v>
      </c>
      <c r="AI24" s="288">
        <f t="shared" si="2"/>
        <v>0</v>
      </c>
      <c r="AJ24" s="289">
        <f t="shared" si="2"/>
        <v>0</v>
      </c>
    </row>
    <row r="25" spans="2:36" s="7" customFormat="1" ht="14.85" customHeight="1">
      <c r="B25" s="15"/>
      <c r="C25" s="10"/>
      <c r="D25" s="10"/>
      <c r="E25" s="10"/>
      <c r="F25" s="10" t="s">
        <v>31</v>
      </c>
      <c r="G25" s="10"/>
      <c r="H25" s="10"/>
      <c r="I25" s="9"/>
      <c r="J25" s="9"/>
      <c r="K25" s="9"/>
      <c r="L25" s="9"/>
      <c r="M25" s="9"/>
      <c r="N25" s="388">
        <f>'連結BS 按分用'!N25/1000000</f>
        <v>0</v>
      </c>
      <c r="O25" s="493"/>
      <c r="P25" s="281">
        <f t="shared" si="3"/>
        <v>0</v>
      </c>
      <c r="Q25" s="282">
        <f t="shared" si="3"/>
        <v>0</v>
      </c>
      <c r="R25" s="282">
        <f t="shared" si="3"/>
        <v>0</v>
      </c>
      <c r="S25" s="283">
        <f t="shared" si="3"/>
        <v>0</v>
      </c>
      <c r="T25" s="313" t="s">
        <v>32</v>
      </c>
      <c r="U25" s="22"/>
      <c r="V25" s="22"/>
      <c r="W25" s="22"/>
      <c r="X25" s="22"/>
      <c r="Y25" s="22"/>
      <c r="Z25" s="22"/>
      <c r="AA25" s="22"/>
      <c r="AB25" s="22"/>
      <c r="AC25" s="22"/>
      <c r="AD25" s="317"/>
      <c r="AE25" s="388"/>
      <c r="AF25" s="389"/>
      <c r="AG25" s="281"/>
      <c r="AH25" s="282"/>
      <c r="AI25" s="282"/>
      <c r="AJ25" s="283"/>
    </row>
    <row r="26" spans="2:36" s="7" customFormat="1" ht="14.85" customHeight="1">
      <c r="B26" s="15"/>
      <c r="C26" s="10"/>
      <c r="D26" s="10"/>
      <c r="E26" s="10"/>
      <c r="F26" s="10" t="s">
        <v>33</v>
      </c>
      <c r="G26" s="10"/>
      <c r="H26" s="10"/>
      <c r="I26" s="9"/>
      <c r="J26" s="9"/>
      <c r="K26" s="9"/>
      <c r="L26" s="9"/>
      <c r="M26" s="9"/>
      <c r="N26" s="388">
        <f>'連結BS 按分用'!N26/1000000</f>
        <v>0</v>
      </c>
      <c r="O26" s="493"/>
      <c r="P26" s="281">
        <f t="shared" si="3"/>
        <v>0</v>
      </c>
      <c r="Q26" s="282">
        <f t="shared" si="3"/>
        <v>0</v>
      </c>
      <c r="R26" s="282">
        <f t="shared" si="3"/>
        <v>0</v>
      </c>
      <c r="S26" s="283">
        <f t="shared" si="3"/>
        <v>0</v>
      </c>
      <c r="T26" s="313"/>
      <c r="U26" s="16" t="s">
        <v>34</v>
      </c>
      <c r="V26" s="23"/>
      <c r="W26" s="23"/>
      <c r="X26" s="23"/>
      <c r="Y26" s="23"/>
      <c r="Z26" s="24"/>
      <c r="AA26" s="24"/>
      <c r="AB26" s="24"/>
      <c r="AC26" s="24"/>
      <c r="AD26" s="318"/>
      <c r="AE26" s="388">
        <f>'連結BS 按分用'!AE26/1000000</f>
        <v>54.997860000000003</v>
      </c>
      <c r="AF26" s="389"/>
      <c r="AG26" s="281">
        <f t="shared" si="4"/>
        <v>0</v>
      </c>
      <c r="AH26" s="282">
        <f t="shared" si="4"/>
        <v>0</v>
      </c>
      <c r="AI26" s="282">
        <f t="shared" si="4"/>
        <v>0</v>
      </c>
      <c r="AJ26" s="283">
        <f t="shared" si="4"/>
        <v>0</v>
      </c>
    </row>
    <row r="27" spans="2:36" s="7" customFormat="1" ht="14.85" customHeight="1">
      <c r="B27" s="15"/>
      <c r="C27" s="10"/>
      <c r="D27" s="10"/>
      <c r="E27" s="10" t="s">
        <v>35</v>
      </c>
      <c r="F27" s="10"/>
      <c r="G27" s="10"/>
      <c r="H27" s="10"/>
      <c r="I27" s="9"/>
      <c r="J27" s="9"/>
      <c r="K27" s="9"/>
      <c r="L27" s="9"/>
      <c r="M27" s="9"/>
      <c r="N27" s="388">
        <f>'連結BS 按分用'!N27/1000000</f>
        <v>0</v>
      </c>
      <c r="O27" s="493"/>
      <c r="P27" s="281">
        <f t="shared" si="3"/>
        <v>0</v>
      </c>
      <c r="Q27" s="282">
        <f t="shared" si="3"/>
        <v>0</v>
      </c>
      <c r="R27" s="282">
        <f t="shared" si="3"/>
        <v>0</v>
      </c>
      <c r="S27" s="283">
        <f t="shared" si="3"/>
        <v>0</v>
      </c>
      <c r="T27" s="313"/>
      <c r="U27" s="14" t="s">
        <v>36</v>
      </c>
      <c r="V27" s="23"/>
      <c r="W27" s="23"/>
      <c r="X27" s="23"/>
      <c r="Y27" s="23"/>
      <c r="Z27" s="24"/>
      <c r="AA27" s="24"/>
      <c r="AB27" s="24"/>
      <c r="AC27" s="24"/>
      <c r="AD27" s="318"/>
      <c r="AE27" s="388">
        <f>'連結BS 按分用'!AE27/1000000</f>
        <v>-37.362707047500002</v>
      </c>
      <c r="AF27" s="389"/>
      <c r="AG27" s="281">
        <f t="shared" si="4"/>
        <v>0</v>
      </c>
      <c r="AH27" s="282">
        <f t="shared" si="4"/>
        <v>0</v>
      </c>
      <c r="AI27" s="282">
        <f t="shared" si="4"/>
        <v>0</v>
      </c>
      <c r="AJ27" s="283">
        <f t="shared" si="4"/>
        <v>0</v>
      </c>
    </row>
    <row r="28" spans="2:36" s="7" customFormat="1" ht="14.85" customHeight="1">
      <c r="B28" s="15"/>
      <c r="C28" s="10"/>
      <c r="D28" s="10"/>
      <c r="E28" s="10"/>
      <c r="F28" s="10" t="s">
        <v>37</v>
      </c>
      <c r="G28" s="10"/>
      <c r="H28" s="10"/>
      <c r="I28" s="9"/>
      <c r="J28" s="9"/>
      <c r="K28" s="9"/>
      <c r="L28" s="9"/>
      <c r="M28" s="9"/>
      <c r="N28" s="388">
        <f>'連結BS 按分用'!N28/1000000</f>
        <v>0</v>
      </c>
      <c r="O28" s="493"/>
      <c r="P28" s="281">
        <f t="shared" si="3"/>
        <v>0</v>
      </c>
      <c r="Q28" s="282">
        <f t="shared" si="3"/>
        <v>0</v>
      </c>
      <c r="R28" s="282">
        <f t="shared" si="3"/>
        <v>0</v>
      </c>
      <c r="S28" s="283">
        <f t="shared" si="3"/>
        <v>0</v>
      </c>
      <c r="T28" s="213"/>
      <c r="U28" s="14"/>
      <c r="V28" s="14"/>
      <c r="W28" s="14"/>
      <c r="X28" s="14"/>
      <c r="Y28" s="14"/>
      <c r="Z28" s="14"/>
      <c r="AA28" s="14"/>
      <c r="AB28" s="14"/>
      <c r="AC28" s="14"/>
      <c r="AD28" s="214"/>
      <c r="AE28" s="388"/>
      <c r="AF28" s="389"/>
      <c r="AG28" s="281"/>
      <c r="AH28" s="282"/>
      <c r="AI28" s="282"/>
      <c r="AJ28" s="283"/>
    </row>
    <row r="29" spans="2:36" s="7" customFormat="1" ht="14.85" customHeight="1">
      <c r="B29" s="15"/>
      <c r="C29" s="10"/>
      <c r="D29" s="10"/>
      <c r="E29" s="10"/>
      <c r="F29" s="10" t="s">
        <v>16</v>
      </c>
      <c r="G29" s="10"/>
      <c r="H29" s="10"/>
      <c r="I29" s="9"/>
      <c r="J29" s="9"/>
      <c r="K29" s="9"/>
      <c r="L29" s="9"/>
      <c r="M29" s="9"/>
      <c r="N29" s="388">
        <f>'連結BS 按分用'!N29/1000000</f>
        <v>0</v>
      </c>
      <c r="O29" s="493"/>
      <c r="P29" s="281">
        <f t="shared" si="3"/>
        <v>0</v>
      </c>
      <c r="Q29" s="282">
        <f t="shared" si="3"/>
        <v>0</v>
      </c>
      <c r="R29" s="282">
        <f t="shared" si="3"/>
        <v>0</v>
      </c>
      <c r="S29" s="283">
        <f t="shared" si="3"/>
        <v>0</v>
      </c>
      <c r="T29" s="213"/>
      <c r="U29" s="14"/>
      <c r="V29" s="14"/>
      <c r="W29" s="14"/>
      <c r="X29" s="14"/>
      <c r="Y29" s="14"/>
      <c r="Z29" s="14"/>
      <c r="AA29" s="14"/>
      <c r="AB29" s="14"/>
      <c r="AC29" s="14"/>
      <c r="AD29" s="214"/>
      <c r="AE29" s="388"/>
      <c r="AF29" s="389"/>
      <c r="AG29" s="281"/>
      <c r="AH29" s="282"/>
      <c r="AI29" s="282"/>
      <c r="AJ29" s="283"/>
    </row>
    <row r="30" spans="2:36" s="7" customFormat="1" ht="14.85" customHeight="1">
      <c r="B30" s="15"/>
      <c r="C30" s="10"/>
      <c r="D30" s="10"/>
      <c r="E30" s="10"/>
      <c r="F30" s="10" t="s">
        <v>18</v>
      </c>
      <c r="G30" s="10"/>
      <c r="H30" s="10"/>
      <c r="I30" s="9"/>
      <c r="J30" s="9"/>
      <c r="K30" s="9"/>
      <c r="L30" s="9"/>
      <c r="M30" s="9"/>
      <c r="N30" s="388">
        <f>'連結BS 按分用'!N30/1000000</f>
        <v>0</v>
      </c>
      <c r="O30" s="493"/>
      <c r="P30" s="281">
        <f t="shared" si="3"/>
        <v>0</v>
      </c>
      <c r="Q30" s="282">
        <f t="shared" si="3"/>
        <v>0</v>
      </c>
      <c r="R30" s="282">
        <f t="shared" si="3"/>
        <v>0</v>
      </c>
      <c r="S30" s="283">
        <f t="shared" si="3"/>
        <v>0</v>
      </c>
      <c r="T30" s="213"/>
      <c r="U30" s="14"/>
      <c r="V30" s="14"/>
      <c r="W30" s="14"/>
      <c r="X30" s="14"/>
      <c r="Y30" s="14"/>
      <c r="Z30" s="14"/>
      <c r="AA30" s="14"/>
      <c r="AB30" s="14"/>
      <c r="AC30" s="14"/>
      <c r="AD30" s="214"/>
      <c r="AE30" s="388"/>
      <c r="AF30" s="389"/>
      <c r="AG30" s="281"/>
      <c r="AH30" s="282"/>
      <c r="AI30" s="282"/>
      <c r="AJ30" s="283"/>
    </row>
    <row r="31" spans="2:36" s="7" customFormat="1" ht="14.85" customHeight="1">
      <c r="B31" s="15"/>
      <c r="C31" s="10"/>
      <c r="D31" s="10"/>
      <c r="E31" s="10"/>
      <c r="F31" s="10" t="s">
        <v>38</v>
      </c>
      <c r="G31" s="10"/>
      <c r="H31" s="10"/>
      <c r="I31" s="9"/>
      <c r="J31" s="9"/>
      <c r="K31" s="9"/>
      <c r="L31" s="9"/>
      <c r="M31" s="9"/>
      <c r="N31" s="388">
        <f>'連結BS 按分用'!N31/1000000</f>
        <v>0</v>
      </c>
      <c r="O31" s="493"/>
      <c r="P31" s="281">
        <f t="shared" si="3"/>
        <v>0</v>
      </c>
      <c r="Q31" s="282">
        <f t="shared" si="3"/>
        <v>0</v>
      </c>
      <c r="R31" s="282">
        <f t="shared" si="3"/>
        <v>0</v>
      </c>
      <c r="S31" s="283">
        <f t="shared" si="3"/>
        <v>0</v>
      </c>
      <c r="T31" s="213"/>
      <c r="U31" s="14"/>
      <c r="V31" s="14"/>
      <c r="W31" s="14"/>
      <c r="X31" s="14"/>
      <c r="Y31" s="14"/>
      <c r="Z31" s="14"/>
      <c r="AA31" s="14"/>
      <c r="AB31" s="14"/>
      <c r="AC31" s="14"/>
      <c r="AD31" s="214"/>
      <c r="AE31" s="388"/>
      <c r="AF31" s="389"/>
      <c r="AG31" s="281"/>
      <c r="AH31" s="282"/>
      <c r="AI31" s="282"/>
      <c r="AJ31" s="283"/>
    </row>
    <row r="32" spans="2:36" s="7" customFormat="1" ht="14.85" customHeight="1">
      <c r="B32" s="15"/>
      <c r="C32" s="10"/>
      <c r="D32" s="10"/>
      <c r="E32" s="10"/>
      <c r="F32" s="10" t="s">
        <v>21</v>
      </c>
      <c r="G32" s="10"/>
      <c r="H32" s="10"/>
      <c r="I32" s="9"/>
      <c r="J32" s="9"/>
      <c r="K32" s="9"/>
      <c r="L32" s="9"/>
      <c r="M32" s="9"/>
      <c r="N32" s="388">
        <f>'連結BS 按分用'!N32/1000000</f>
        <v>0</v>
      </c>
      <c r="O32" s="493"/>
      <c r="P32" s="281">
        <f t="shared" si="3"/>
        <v>0</v>
      </c>
      <c r="Q32" s="282">
        <f t="shared" si="3"/>
        <v>0</v>
      </c>
      <c r="R32" s="282">
        <f t="shared" si="3"/>
        <v>0</v>
      </c>
      <c r="S32" s="283">
        <f t="shared" si="3"/>
        <v>0</v>
      </c>
      <c r="T32" s="213"/>
      <c r="U32" s="14"/>
      <c r="V32" s="14"/>
      <c r="W32" s="14"/>
      <c r="X32" s="14"/>
      <c r="Y32" s="14"/>
      <c r="Z32" s="14"/>
      <c r="AA32" s="14"/>
      <c r="AB32" s="14"/>
      <c r="AC32" s="14"/>
      <c r="AD32" s="214"/>
      <c r="AE32" s="388"/>
      <c r="AF32" s="389"/>
      <c r="AG32" s="281"/>
      <c r="AH32" s="282"/>
      <c r="AI32" s="282"/>
      <c r="AJ32" s="283"/>
    </row>
    <row r="33" spans="2:36" s="7" customFormat="1" ht="14.85" customHeight="1">
      <c r="B33" s="15"/>
      <c r="C33" s="10"/>
      <c r="D33" s="10"/>
      <c r="E33" s="10"/>
      <c r="F33" s="10" t="s">
        <v>39</v>
      </c>
      <c r="G33" s="10"/>
      <c r="H33" s="10"/>
      <c r="I33" s="9"/>
      <c r="J33" s="9"/>
      <c r="K33" s="9"/>
      <c r="L33" s="9"/>
      <c r="M33" s="9"/>
      <c r="N33" s="388">
        <f>'連結BS 按分用'!N33/1000000</f>
        <v>0</v>
      </c>
      <c r="O33" s="493"/>
      <c r="P33" s="281">
        <f t="shared" si="3"/>
        <v>0</v>
      </c>
      <c r="Q33" s="282">
        <f t="shared" si="3"/>
        <v>0</v>
      </c>
      <c r="R33" s="282">
        <f t="shared" si="3"/>
        <v>0</v>
      </c>
      <c r="S33" s="283">
        <f t="shared" si="3"/>
        <v>0</v>
      </c>
      <c r="T33" s="213"/>
      <c r="U33" s="14"/>
      <c r="V33" s="14"/>
      <c r="W33" s="14"/>
      <c r="X33" s="14"/>
      <c r="Y33" s="14"/>
      <c r="Z33" s="14"/>
      <c r="AA33" s="14"/>
      <c r="AB33" s="14"/>
      <c r="AC33" s="14"/>
      <c r="AD33" s="214"/>
      <c r="AE33" s="388"/>
      <c r="AF33" s="389"/>
      <c r="AG33" s="281"/>
      <c r="AH33" s="282"/>
      <c r="AI33" s="282"/>
      <c r="AJ33" s="283"/>
    </row>
    <row r="34" spans="2:36" s="7" customFormat="1" ht="14.85" customHeight="1">
      <c r="B34" s="15"/>
      <c r="C34" s="10"/>
      <c r="D34" s="10"/>
      <c r="E34" s="10"/>
      <c r="F34" s="10" t="s">
        <v>31</v>
      </c>
      <c r="G34" s="10"/>
      <c r="H34" s="10"/>
      <c r="I34" s="9"/>
      <c r="J34" s="9"/>
      <c r="K34" s="9"/>
      <c r="L34" s="9"/>
      <c r="M34" s="9"/>
      <c r="N34" s="388">
        <f>'連結BS 按分用'!N34/1000000</f>
        <v>0</v>
      </c>
      <c r="O34" s="493"/>
      <c r="P34" s="281">
        <f t="shared" si="3"/>
        <v>0</v>
      </c>
      <c r="Q34" s="282">
        <f t="shared" si="3"/>
        <v>0</v>
      </c>
      <c r="R34" s="282">
        <f t="shared" si="3"/>
        <v>0</v>
      </c>
      <c r="S34" s="283">
        <f t="shared" si="3"/>
        <v>0</v>
      </c>
      <c r="T34" s="213"/>
      <c r="U34" s="14"/>
      <c r="V34" s="14"/>
      <c r="W34" s="14"/>
      <c r="X34" s="14"/>
      <c r="Y34" s="14"/>
      <c r="Z34" s="14"/>
      <c r="AA34" s="14"/>
      <c r="AB34" s="14"/>
      <c r="AC34" s="14"/>
      <c r="AD34" s="214"/>
      <c r="AE34" s="388"/>
      <c r="AF34" s="389"/>
      <c r="AG34" s="281"/>
      <c r="AH34" s="282"/>
      <c r="AI34" s="282"/>
      <c r="AJ34" s="283"/>
    </row>
    <row r="35" spans="2:36" s="7" customFormat="1" ht="14.85" customHeight="1">
      <c r="B35" s="15"/>
      <c r="C35" s="10"/>
      <c r="D35" s="10"/>
      <c r="E35" s="10"/>
      <c r="F35" s="10" t="s">
        <v>33</v>
      </c>
      <c r="G35" s="10"/>
      <c r="H35" s="10"/>
      <c r="I35" s="9"/>
      <c r="J35" s="9"/>
      <c r="K35" s="9"/>
      <c r="L35" s="9"/>
      <c r="M35" s="9"/>
      <c r="N35" s="388">
        <f>'連結BS 按分用'!N35/1000000</f>
        <v>0</v>
      </c>
      <c r="O35" s="493"/>
      <c r="P35" s="281">
        <f t="shared" si="3"/>
        <v>0</v>
      </c>
      <c r="Q35" s="282">
        <f t="shared" si="3"/>
        <v>0</v>
      </c>
      <c r="R35" s="282">
        <f t="shared" si="3"/>
        <v>0</v>
      </c>
      <c r="S35" s="283">
        <f t="shared" si="3"/>
        <v>0</v>
      </c>
      <c r="T35" s="213"/>
      <c r="U35" s="14"/>
      <c r="V35" s="14"/>
      <c r="W35" s="14"/>
      <c r="X35" s="14"/>
      <c r="Y35" s="14"/>
      <c r="Z35" s="14"/>
      <c r="AA35" s="14"/>
      <c r="AB35" s="14"/>
      <c r="AC35" s="14"/>
      <c r="AD35" s="214"/>
      <c r="AE35" s="388"/>
      <c r="AF35" s="389"/>
      <c r="AG35" s="281"/>
      <c r="AH35" s="282"/>
      <c r="AI35" s="282"/>
      <c r="AJ35" s="283"/>
    </row>
    <row r="36" spans="2:36" s="7" customFormat="1" ht="14.85" customHeight="1">
      <c r="B36" s="15"/>
      <c r="C36" s="10"/>
      <c r="D36" s="10"/>
      <c r="E36" s="10" t="s">
        <v>40</v>
      </c>
      <c r="F36" s="26"/>
      <c r="G36" s="26"/>
      <c r="H36" s="26"/>
      <c r="I36" s="27"/>
      <c r="J36" s="27"/>
      <c r="K36" s="27"/>
      <c r="L36" s="27"/>
      <c r="M36" s="27"/>
      <c r="N36" s="388">
        <f>'連結BS 按分用'!N36/1000000</f>
        <v>25.353000000000002</v>
      </c>
      <c r="O36" s="493"/>
      <c r="P36" s="281">
        <f t="shared" si="3"/>
        <v>0</v>
      </c>
      <c r="Q36" s="282">
        <f t="shared" si="3"/>
        <v>0</v>
      </c>
      <c r="R36" s="282">
        <f t="shared" si="3"/>
        <v>0</v>
      </c>
      <c r="S36" s="283">
        <f t="shared" si="3"/>
        <v>0</v>
      </c>
      <c r="T36" s="213"/>
      <c r="U36" s="14"/>
      <c r="V36" s="14"/>
      <c r="W36" s="14"/>
      <c r="X36" s="14"/>
      <c r="Y36" s="14"/>
      <c r="Z36" s="14"/>
      <c r="AA36" s="14"/>
      <c r="AB36" s="14"/>
      <c r="AC36" s="14"/>
      <c r="AD36" s="214"/>
      <c r="AE36" s="388"/>
      <c r="AF36" s="389"/>
      <c r="AG36" s="281"/>
      <c r="AH36" s="282"/>
      <c r="AI36" s="282"/>
      <c r="AJ36" s="283"/>
    </row>
    <row r="37" spans="2:36" s="7" customFormat="1" ht="14.85" customHeight="1">
      <c r="B37" s="15"/>
      <c r="C37" s="10"/>
      <c r="D37" s="10"/>
      <c r="E37" s="10" t="s">
        <v>41</v>
      </c>
      <c r="F37" s="26"/>
      <c r="G37" s="26"/>
      <c r="H37" s="26"/>
      <c r="I37" s="27"/>
      <c r="J37" s="27"/>
      <c r="K37" s="27"/>
      <c r="L37" s="27"/>
      <c r="M37" s="27"/>
      <c r="N37" s="388">
        <f>'連結BS 按分用'!N37/1000000</f>
        <v>-24.704992000000001</v>
      </c>
      <c r="O37" s="493"/>
      <c r="P37" s="281">
        <f t="shared" si="3"/>
        <v>0</v>
      </c>
      <c r="Q37" s="282">
        <f t="shared" si="3"/>
        <v>0</v>
      </c>
      <c r="R37" s="282">
        <f t="shared" si="3"/>
        <v>0</v>
      </c>
      <c r="S37" s="283">
        <f t="shared" si="3"/>
        <v>0</v>
      </c>
      <c r="T37" s="213"/>
      <c r="U37" s="14"/>
      <c r="V37" s="14"/>
      <c r="W37" s="14"/>
      <c r="X37" s="14"/>
      <c r="Y37" s="14"/>
      <c r="Z37" s="14"/>
      <c r="AA37" s="14"/>
      <c r="AB37" s="14"/>
      <c r="AC37" s="14"/>
      <c r="AD37" s="214"/>
      <c r="AE37" s="388"/>
      <c r="AF37" s="389"/>
      <c r="AG37" s="281"/>
      <c r="AH37" s="282"/>
      <c r="AI37" s="282"/>
      <c r="AJ37" s="283"/>
    </row>
    <row r="38" spans="2:36" s="7" customFormat="1" ht="14.85" customHeight="1">
      <c r="B38" s="15"/>
      <c r="C38" s="10"/>
      <c r="D38" s="10" t="s">
        <v>42</v>
      </c>
      <c r="E38" s="10"/>
      <c r="F38" s="26"/>
      <c r="G38" s="26"/>
      <c r="H38" s="26"/>
      <c r="I38" s="27"/>
      <c r="J38" s="27"/>
      <c r="K38" s="27"/>
      <c r="L38" s="27"/>
      <c r="M38" s="27"/>
      <c r="N38" s="388">
        <f>'連結BS 按分用'!N38/1000000</f>
        <v>0</v>
      </c>
      <c r="O38" s="493"/>
      <c r="P38" s="281">
        <f t="shared" si="3"/>
        <v>0</v>
      </c>
      <c r="Q38" s="282">
        <f t="shared" si="3"/>
        <v>0</v>
      </c>
      <c r="R38" s="282">
        <f t="shared" si="3"/>
        <v>0</v>
      </c>
      <c r="S38" s="283">
        <f t="shared" si="3"/>
        <v>0</v>
      </c>
      <c r="T38" s="213"/>
      <c r="U38" s="14"/>
      <c r="V38" s="14"/>
      <c r="W38" s="14"/>
      <c r="X38" s="14"/>
      <c r="Y38" s="14"/>
      <c r="Z38" s="14"/>
      <c r="AA38" s="14"/>
      <c r="AB38" s="14"/>
      <c r="AC38" s="14"/>
      <c r="AD38" s="214"/>
      <c r="AE38" s="388"/>
      <c r="AF38" s="389"/>
      <c r="AG38" s="281"/>
      <c r="AH38" s="282"/>
      <c r="AI38" s="282"/>
      <c r="AJ38" s="283"/>
    </row>
    <row r="39" spans="2:36" s="7" customFormat="1" ht="14.85" customHeight="1">
      <c r="B39" s="15"/>
      <c r="C39" s="10"/>
      <c r="D39" s="10"/>
      <c r="E39" s="10" t="s">
        <v>43</v>
      </c>
      <c r="F39" s="10"/>
      <c r="G39" s="10"/>
      <c r="H39" s="10"/>
      <c r="I39" s="9"/>
      <c r="J39" s="9"/>
      <c r="K39" s="9"/>
      <c r="L39" s="9"/>
      <c r="M39" s="9"/>
      <c r="N39" s="388">
        <f>'連結BS 按分用'!N39/1000000</f>
        <v>0</v>
      </c>
      <c r="O39" s="493"/>
      <c r="P39" s="281">
        <f t="shared" si="3"/>
        <v>0</v>
      </c>
      <c r="Q39" s="282">
        <f t="shared" si="3"/>
        <v>0</v>
      </c>
      <c r="R39" s="282">
        <f t="shared" si="3"/>
        <v>0</v>
      </c>
      <c r="S39" s="283">
        <f t="shared" si="3"/>
        <v>0</v>
      </c>
      <c r="T39" s="213"/>
      <c r="U39" s="14"/>
      <c r="V39" s="14"/>
      <c r="W39" s="14"/>
      <c r="X39" s="14"/>
      <c r="Y39" s="14"/>
      <c r="Z39" s="14"/>
      <c r="AA39" s="14"/>
      <c r="AB39" s="14"/>
      <c r="AC39" s="14"/>
      <c r="AD39" s="214"/>
      <c r="AE39" s="388"/>
      <c r="AF39" s="389"/>
      <c r="AG39" s="281"/>
      <c r="AH39" s="282"/>
      <c r="AI39" s="282"/>
      <c r="AJ39" s="283"/>
    </row>
    <row r="40" spans="2:36" s="7" customFormat="1" ht="14.85" customHeight="1">
      <c r="B40" s="15"/>
      <c r="C40" s="10"/>
      <c r="D40" s="10"/>
      <c r="E40" s="10" t="s">
        <v>174</v>
      </c>
      <c r="F40" s="10"/>
      <c r="G40" s="10"/>
      <c r="H40" s="10"/>
      <c r="I40" s="9"/>
      <c r="J40" s="9"/>
      <c r="K40" s="9"/>
      <c r="L40" s="9"/>
      <c r="M40" s="9"/>
      <c r="N40" s="388">
        <f>'連結BS 按分用'!N40/1000000</f>
        <v>0</v>
      </c>
      <c r="O40" s="493"/>
      <c r="P40" s="281">
        <f t="shared" si="3"/>
        <v>0</v>
      </c>
      <c r="Q40" s="282">
        <f t="shared" si="3"/>
        <v>0</v>
      </c>
      <c r="R40" s="282">
        <f t="shared" si="3"/>
        <v>0</v>
      </c>
      <c r="S40" s="283">
        <f t="shared" si="3"/>
        <v>0</v>
      </c>
      <c r="T40" s="213"/>
      <c r="U40" s="14"/>
      <c r="V40" s="14"/>
      <c r="W40" s="14"/>
      <c r="X40" s="14"/>
      <c r="Y40" s="14"/>
      <c r="Z40" s="14"/>
      <c r="AA40" s="14"/>
      <c r="AB40" s="14"/>
      <c r="AC40" s="14"/>
      <c r="AD40" s="214"/>
      <c r="AE40" s="388"/>
      <c r="AF40" s="389"/>
      <c r="AG40" s="281"/>
      <c r="AH40" s="282"/>
      <c r="AI40" s="282"/>
      <c r="AJ40" s="283"/>
    </row>
    <row r="41" spans="2:36" s="7" customFormat="1" ht="14.85" customHeight="1">
      <c r="B41" s="15"/>
      <c r="C41" s="10"/>
      <c r="D41" s="10" t="s">
        <v>44</v>
      </c>
      <c r="E41" s="10"/>
      <c r="F41" s="10"/>
      <c r="G41" s="10"/>
      <c r="H41" s="10"/>
      <c r="I41" s="10"/>
      <c r="J41" s="9"/>
      <c r="K41" s="9"/>
      <c r="L41" s="9"/>
      <c r="M41" s="9"/>
      <c r="N41" s="388">
        <f>'連結BS 按分用'!N41/1000000</f>
        <v>40.003354999999999</v>
      </c>
      <c r="O41" s="493"/>
      <c r="P41" s="281">
        <f t="shared" si="3"/>
        <v>0</v>
      </c>
      <c r="Q41" s="282">
        <f t="shared" si="3"/>
        <v>0</v>
      </c>
      <c r="R41" s="282">
        <f t="shared" si="3"/>
        <v>0</v>
      </c>
      <c r="S41" s="283">
        <f t="shared" si="3"/>
        <v>0</v>
      </c>
      <c r="T41" s="213"/>
      <c r="U41" s="14"/>
      <c r="V41" s="14"/>
      <c r="W41" s="14"/>
      <c r="X41" s="14"/>
      <c r="Y41" s="14"/>
      <c r="Z41" s="14"/>
      <c r="AA41" s="14"/>
      <c r="AB41" s="14"/>
      <c r="AC41" s="14"/>
      <c r="AD41" s="214"/>
      <c r="AE41" s="388"/>
      <c r="AF41" s="389"/>
      <c r="AG41" s="281"/>
      <c r="AH41" s="282"/>
      <c r="AI41" s="282"/>
      <c r="AJ41" s="283"/>
    </row>
    <row r="42" spans="2:36" s="7" customFormat="1" ht="14.85" customHeight="1">
      <c r="B42" s="15"/>
      <c r="C42" s="10"/>
      <c r="D42" s="10"/>
      <c r="E42" s="10" t="s">
        <v>45</v>
      </c>
      <c r="F42" s="10"/>
      <c r="G42" s="10"/>
      <c r="H42" s="10"/>
      <c r="I42" s="10"/>
      <c r="J42" s="9"/>
      <c r="K42" s="9"/>
      <c r="L42" s="9"/>
      <c r="M42" s="9"/>
      <c r="N42" s="388">
        <f>'連結BS 按分用'!N42/1000000</f>
        <v>0</v>
      </c>
      <c r="O42" s="493"/>
      <c r="P42" s="281">
        <f t="shared" si="3"/>
        <v>0</v>
      </c>
      <c r="Q42" s="282">
        <f t="shared" si="3"/>
        <v>0</v>
      </c>
      <c r="R42" s="282">
        <f t="shared" si="3"/>
        <v>0</v>
      </c>
      <c r="S42" s="283">
        <f t="shared" si="3"/>
        <v>0</v>
      </c>
      <c r="T42" s="213"/>
      <c r="U42" s="14"/>
      <c r="V42" s="14"/>
      <c r="W42" s="14"/>
      <c r="X42" s="14"/>
      <c r="Y42" s="14"/>
      <c r="Z42" s="14"/>
      <c r="AA42" s="14"/>
      <c r="AB42" s="14"/>
      <c r="AC42" s="14"/>
      <c r="AD42" s="214"/>
      <c r="AE42" s="388"/>
      <c r="AF42" s="389"/>
      <c r="AG42" s="281"/>
      <c r="AH42" s="282"/>
      <c r="AI42" s="282"/>
      <c r="AJ42" s="283"/>
    </row>
    <row r="43" spans="2:36" s="7" customFormat="1" ht="14.85" customHeight="1">
      <c r="B43" s="15"/>
      <c r="C43" s="10"/>
      <c r="D43" s="10"/>
      <c r="E43" s="10"/>
      <c r="F43" s="16" t="s">
        <v>46</v>
      </c>
      <c r="G43" s="10"/>
      <c r="H43" s="10"/>
      <c r="I43" s="10"/>
      <c r="J43" s="9"/>
      <c r="K43" s="9"/>
      <c r="L43" s="9"/>
      <c r="M43" s="9"/>
      <c r="N43" s="388">
        <f>'連結BS 按分用'!N43/1000000</f>
        <v>0</v>
      </c>
      <c r="O43" s="493"/>
      <c r="P43" s="281">
        <f t="shared" si="3"/>
        <v>0</v>
      </c>
      <c r="Q43" s="282">
        <f t="shared" si="3"/>
        <v>0</v>
      </c>
      <c r="R43" s="282">
        <f t="shared" si="3"/>
        <v>0</v>
      </c>
      <c r="S43" s="283">
        <f t="shared" si="3"/>
        <v>0</v>
      </c>
      <c r="T43" s="213"/>
      <c r="U43" s="14"/>
      <c r="V43" s="14"/>
      <c r="W43" s="14"/>
      <c r="X43" s="14"/>
      <c r="Y43" s="14"/>
      <c r="Z43" s="14"/>
      <c r="AA43" s="14"/>
      <c r="AB43" s="14"/>
      <c r="AC43" s="14"/>
      <c r="AD43" s="214"/>
      <c r="AE43" s="388"/>
      <c r="AF43" s="389"/>
      <c r="AG43" s="281"/>
      <c r="AH43" s="282"/>
      <c r="AI43" s="282"/>
      <c r="AJ43" s="283"/>
    </row>
    <row r="44" spans="2:36" s="7" customFormat="1" ht="14.85" customHeight="1">
      <c r="B44" s="15"/>
      <c r="C44" s="10"/>
      <c r="D44" s="10"/>
      <c r="E44" s="10"/>
      <c r="F44" s="16" t="s">
        <v>47</v>
      </c>
      <c r="G44" s="10"/>
      <c r="H44" s="10"/>
      <c r="I44" s="10"/>
      <c r="J44" s="9"/>
      <c r="K44" s="9"/>
      <c r="L44" s="9"/>
      <c r="M44" s="9"/>
      <c r="N44" s="388">
        <f>'連結BS 按分用'!N44/1000000</f>
        <v>0</v>
      </c>
      <c r="O44" s="493"/>
      <c r="P44" s="281">
        <f t="shared" si="3"/>
        <v>0</v>
      </c>
      <c r="Q44" s="282">
        <f t="shared" si="3"/>
        <v>0</v>
      </c>
      <c r="R44" s="282">
        <f t="shared" si="3"/>
        <v>0</v>
      </c>
      <c r="S44" s="283">
        <f t="shared" si="3"/>
        <v>0</v>
      </c>
      <c r="T44" s="213"/>
      <c r="U44" s="14"/>
      <c r="V44" s="14"/>
      <c r="W44" s="14"/>
      <c r="X44" s="14"/>
      <c r="Y44" s="14"/>
      <c r="Z44" s="14"/>
      <c r="AA44" s="14"/>
      <c r="AB44" s="14"/>
      <c r="AC44" s="14"/>
      <c r="AD44" s="214"/>
      <c r="AE44" s="388"/>
      <c r="AF44" s="389"/>
      <c r="AG44" s="281"/>
      <c r="AH44" s="282"/>
      <c r="AI44" s="282"/>
      <c r="AJ44" s="283"/>
    </row>
    <row r="45" spans="2:36" s="7" customFormat="1" ht="14.85" customHeight="1">
      <c r="B45" s="15"/>
      <c r="C45" s="10"/>
      <c r="D45" s="10"/>
      <c r="E45" s="10"/>
      <c r="F45" s="16" t="s">
        <v>17</v>
      </c>
      <c r="G45" s="10"/>
      <c r="H45" s="10"/>
      <c r="I45" s="10"/>
      <c r="J45" s="9"/>
      <c r="K45" s="9"/>
      <c r="L45" s="9"/>
      <c r="M45" s="9"/>
      <c r="N45" s="388">
        <f>'連結BS 按分用'!N45/1000000</f>
        <v>0</v>
      </c>
      <c r="O45" s="493"/>
      <c r="P45" s="281">
        <f t="shared" si="3"/>
        <v>0</v>
      </c>
      <c r="Q45" s="282">
        <f t="shared" si="3"/>
        <v>0</v>
      </c>
      <c r="R45" s="282">
        <f t="shared" si="3"/>
        <v>0</v>
      </c>
      <c r="S45" s="283">
        <f t="shared" si="3"/>
        <v>0</v>
      </c>
      <c r="T45" s="213"/>
      <c r="U45" s="14"/>
      <c r="V45" s="14"/>
      <c r="W45" s="14"/>
      <c r="X45" s="14"/>
      <c r="Y45" s="14"/>
      <c r="Z45" s="14"/>
      <c r="AA45" s="14"/>
      <c r="AB45" s="14"/>
      <c r="AC45" s="14"/>
      <c r="AD45" s="214"/>
      <c r="AE45" s="290"/>
      <c r="AF45" s="291"/>
      <c r="AG45" s="281"/>
      <c r="AH45" s="282"/>
      <c r="AI45" s="282"/>
      <c r="AJ45" s="283"/>
    </row>
    <row r="46" spans="2:36" s="7" customFormat="1" ht="14.85" customHeight="1">
      <c r="B46" s="15"/>
      <c r="C46" s="10"/>
      <c r="D46" s="10"/>
      <c r="E46" s="10" t="s">
        <v>175</v>
      </c>
      <c r="F46" s="10"/>
      <c r="G46" s="10"/>
      <c r="H46" s="10"/>
      <c r="I46" s="9"/>
      <c r="J46" s="9"/>
      <c r="K46" s="9"/>
      <c r="L46" s="9"/>
      <c r="M46" s="9"/>
      <c r="N46" s="388">
        <f>'連結BS 按分用'!N46/1000000</f>
        <v>0</v>
      </c>
      <c r="O46" s="493"/>
      <c r="P46" s="281">
        <f t="shared" si="3"/>
        <v>0</v>
      </c>
      <c r="Q46" s="282">
        <f t="shared" si="3"/>
        <v>0</v>
      </c>
      <c r="R46" s="282">
        <f t="shared" si="3"/>
        <v>0</v>
      </c>
      <c r="S46" s="283">
        <f t="shared" si="3"/>
        <v>0</v>
      </c>
      <c r="T46" s="213"/>
      <c r="U46" s="14"/>
      <c r="V46" s="14"/>
      <c r="W46" s="14"/>
      <c r="X46" s="14"/>
      <c r="Y46" s="14"/>
      <c r="Z46" s="14"/>
      <c r="AA46" s="14"/>
      <c r="AB46" s="14"/>
      <c r="AC46" s="14"/>
      <c r="AD46" s="214"/>
      <c r="AE46" s="290"/>
      <c r="AF46" s="291"/>
      <c r="AG46" s="281"/>
      <c r="AH46" s="282"/>
      <c r="AI46" s="282"/>
      <c r="AJ46" s="283"/>
    </row>
    <row r="47" spans="2:36" s="7" customFormat="1" ht="14.85" customHeight="1">
      <c r="B47" s="15"/>
      <c r="C47" s="10"/>
      <c r="D47" s="10"/>
      <c r="E47" s="10" t="s">
        <v>48</v>
      </c>
      <c r="F47" s="10"/>
      <c r="G47" s="10"/>
      <c r="H47" s="10"/>
      <c r="I47" s="9"/>
      <c r="J47" s="9"/>
      <c r="K47" s="9"/>
      <c r="L47" s="9"/>
      <c r="M47" s="9"/>
      <c r="N47" s="388">
        <f>'連結BS 按分用'!N47/1000000</f>
        <v>0</v>
      </c>
      <c r="O47" s="493"/>
      <c r="P47" s="281">
        <f t="shared" si="3"/>
        <v>0</v>
      </c>
      <c r="Q47" s="282">
        <f t="shared" si="3"/>
        <v>0</v>
      </c>
      <c r="R47" s="282">
        <f t="shared" si="3"/>
        <v>0</v>
      </c>
      <c r="S47" s="283">
        <f t="shared" si="3"/>
        <v>0</v>
      </c>
      <c r="T47" s="213"/>
      <c r="U47" s="14"/>
      <c r="V47" s="14"/>
      <c r="W47" s="14"/>
      <c r="X47" s="14"/>
      <c r="Y47" s="14"/>
      <c r="Z47" s="14"/>
      <c r="AA47" s="14"/>
      <c r="AB47" s="14"/>
      <c r="AC47" s="14"/>
      <c r="AD47" s="214"/>
      <c r="AE47" s="290"/>
      <c r="AF47" s="291"/>
      <c r="AG47" s="281"/>
      <c r="AH47" s="282"/>
      <c r="AI47" s="282"/>
      <c r="AJ47" s="283"/>
    </row>
    <row r="48" spans="2:36" s="7" customFormat="1" ht="14.85" customHeight="1">
      <c r="B48" s="15"/>
      <c r="C48" s="10"/>
      <c r="D48" s="10"/>
      <c r="E48" s="10" t="s">
        <v>49</v>
      </c>
      <c r="F48" s="10"/>
      <c r="G48" s="10"/>
      <c r="H48" s="10"/>
      <c r="I48" s="9"/>
      <c r="J48" s="9"/>
      <c r="K48" s="9"/>
      <c r="L48" s="9"/>
      <c r="M48" s="9"/>
      <c r="N48" s="388">
        <f>'連結BS 按分用'!N48/1000000</f>
        <v>0</v>
      </c>
      <c r="O48" s="493"/>
      <c r="P48" s="281">
        <f t="shared" si="3"/>
        <v>0</v>
      </c>
      <c r="Q48" s="282">
        <f t="shared" si="3"/>
        <v>0</v>
      </c>
      <c r="R48" s="282">
        <f t="shared" si="3"/>
        <v>0</v>
      </c>
      <c r="S48" s="283">
        <f t="shared" si="3"/>
        <v>0</v>
      </c>
      <c r="T48" s="213"/>
      <c r="U48" s="14"/>
      <c r="V48" s="14"/>
      <c r="W48" s="14"/>
      <c r="X48" s="14"/>
      <c r="Y48" s="14"/>
      <c r="Z48" s="14"/>
      <c r="AA48" s="14"/>
      <c r="AB48" s="14"/>
      <c r="AC48" s="14"/>
      <c r="AD48" s="214"/>
      <c r="AE48" s="388"/>
      <c r="AF48" s="389"/>
      <c r="AG48" s="281"/>
      <c r="AH48" s="282"/>
      <c r="AI48" s="282"/>
      <c r="AJ48" s="283"/>
    </row>
    <row r="49" spans="2:36" s="7" customFormat="1" ht="14.85" customHeight="1">
      <c r="B49" s="15"/>
      <c r="C49" s="10"/>
      <c r="D49" s="10"/>
      <c r="E49" s="10" t="s">
        <v>50</v>
      </c>
      <c r="F49" s="10"/>
      <c r="G49" s="10"/>
      <c r="H49" s="10"/>
      <c r="I49" s="9"/>
      <c r="J49" s="9"/>
      <c r="K49" s="9"/>
      <c r="L49" s="9"/>
      <c r="M49" s="9"/>
      <c r="N49" s="388">
        <f>'連結BS 按分用'!N49/1000000</f>
        <v>40.003354999999999</v>
      </c>
      <c r="O49" s="493"/>
      <c r="P49" s="281">
        <f t="shared" si="3"/>
        <v>0</v>
      </c>
      <c r="Q49" s="282">
        <f t="shared" si="3"/>
        <v>0</v>
      </c>
      <c r="R49" s="282">
        <f t="shared" si="3"/>
        <v>0</v>
      </c>
      <c r="S49" s="283">
        <f t="shared" si="3"/>
        <v>0</v>
      </c>
      <c r="T49" s="213"/>
      <c r="U49" s="14"/>
      <c r="V49" s="14"/>
      <c r="W49" s="14"/>
      <c r="X49" s="14"/>
      <c r="Y49" s="14"/>
      <c r="Z49" s="14"/>
      <c r="AA49" s="14"/>
      <c r="AB49" s="14"/>
      <c r="AC49" s="14"/>
      <c r="AD49" s="214"/>
      <c r="AE49" s="290"/>
      <c r="AF49" s="291"/>
      <c r="AG49" s="281"/>
      <c r="AH49" s="282"/>
      <c r="AI49" s="282"/>
      <c r="AJ49" s="283"/>
    </row>
    <row r="50" spans="2:36" s="7" customFormat="1" ht="14.85" customHeight="1">
      <c r="B50" s="15"/>
      <c r="C50" s="10"/>
      <c r="D50" s="10"/>
      <c r="E50" s="10"/>
      <c r="F50" s="16" t="s">
        <v>51</v>
      </c>
      <c r="G50" s="10"/>
      <c r="H50" s="10"/>
      <c r="I50" s="9"/>
      <c r="J50" s="9"/>
      <c r="K50" s="9"/>
      <c r="L50" s="9"/>
      <c r="M50" s="9"/>
      <c r="N50" s="388">
        <f>'連結BS 按分用'!N50/1000000</f>
        <v>0</v>
      </c>
      <c r="O50" s="493"/>
      <c r="P50" s="281">
        <f t="shared" si="3"/>
        <v>0</v>
      </c>
      <c r="Q50" s="282">
        <f t="shared" si="3"/>
        <v>0</v>
      </c>
      <c r="R50" s="282">
        <f t="shared" si="3"/>
        <v>0</v>
      </c>
      <c r="S50" s="283">
        <f t="shared" si="3"/>
        <v>0</v>
      </c>
      <c r="T50" s="213"/>
      <c r="U50" s="14"/>
      <c r="V50" s="14"/>
      <c r="W50" s="14"/>
      <c r="X50" s="14"/>
      <c r="Y50" s="14"/>
      <c r="Z50" s="14"/>
      <c r="AA50" s="14"/>
      <c r="AB50" s="14"/>
      <c r="AC50" s="14"/>
      <c r="AD50" s="214"/>
      <c r="AE50" s="388"/>
      <c r="AF50" s="389"/>
      <c r="AG50" s="281"/>
      <c r="AH50" s="282"/>
      <c r="AI50" s="282"/>
      <c r="AJ50" s="283"/>
    </row>
    <row r="51" spans="2:36" s="7" customFormat="1" ht="14.85" customHeight="1">
      <c r="B51" s="15"/>
      <c r="C51" s="9"/>
      <c r="D51" s="10"/>
      <c r="E51" s="10"/>
      <c r="F51" s="10" t="s">
        <v>39</v>
      </c>
      <c r="G51" s="10"/>
      <c r="H51" s="10"/>
      <c r="I51" s="9"/>
      <c r="J51" s="9"/>
      <c r="K51" s="9"/>
      <c r="L51" s="9"/>
      <c r="M51" s="9"/>
      <c r="N51" s="388">
        <f>'連結BS 按分用'!N51/1000000</f>
        <v>40.003354999999999</v>
      </c>
      <c r="O51" s="493"/>
      <c r="P51" s="281">
        <f t="shared" si="3"/>
        <v>0</v>
      </c>
      <c r="Q51" s="282">
        <f t="shared" si="3"/>
        <v>0</v>
      </c>
      <c r="R51" s="282">
        <f t="shared" si="3"/>
        <v>0</v>
      </c>
      <c r="S51" s="283">
        <f t="shared" si="3"/>
        <v>0</v>
      </c>
      <c r="T51" s="213"/>
      <c r="U51" s="14"/>
      <c r="V51" s="14"/>
      <c r="W51" s="14"/>
      <c r="X51" s="14"/>
      <c r="Y51" s="14"/>
      <c r="Z51" s="14"/>
      <c r="AA51" s="14"/>
      <c r="AB51" s="14"/>
      <c r="AC51" s="14"/>
      <c r="AD51" s="214"/>
      <c r="AE51" s="388"/>
      <c r="AF51" s="389"/>
      <c r="AG51" s="281"/>
      <c r="AH51" s="282"/>
      <c r="AI51" s="282"/>
      <c r="AJ51" s="283"/>
    </row>
    <row r="52" spans="2:36" s="7" customFormat="1" ht="14.85" customHeight="1">
      <c r="B52" s="15"/>
      <c r="C52" s="9"/>
      <c r="D52" s="10"/>
      <c r="E52" s="10" t="s">
        <v>17</v>
      </c>
      <c r="F52" s="10"/>
      <c r="G52" s="10"/>
      <c r="H52" s="10"/>
      <c r="I52" s="9"/>
      <c r="J52" s="9"/>
      <c r="K52" s="9"/>
      <c r="L52" s="9"/>
      <c r="M52" s="9"/>
      <c r="N52" s="388">
        <f>'連結BS 按分用'!N52/1000000</f>
        <v>0</v>
      </c>
      <c r="O52" s="493"/>
      <c r="P52" s="281">
        <f t="shared" si="3"/>
        <v>0</v>
      </c>
      <c r="Q52" s="282">
        <f t="shared" si="3"/>
        <v>0</v>
      </c>
      <c r="R52" s="282">
        <f t="shared" si="3"/>
        <v>0</v>
      </c>
      <c r="S52" s="283">
        <f t="shared" si="3"/>
        <v>0</v>
      </c>
      <c r="T52" s="213"/>
      <c r="U52" s="14"/>
      <c r="V52" s="14"/>
      <c r="W52" s="14"/>
      <c r="X52" s="14"/>
      <c r="Y52" s="14"/>
      <c r="Z52" s="14"/>
      <c r="AA52" s="14"/>
      <c r="AB52" s="14"/>
      <c r="AC52" s="14"/>
      <c r="AD52" s="214"/>
      <c r="AE52" s="388"/>
      <c r="AF52" s="389"/>
      <c r="AG52" s="281"/>
      <c r="AH52" s="282"/>
      <c r="AI52" s="282"/>
      <c r="AJ52" s="283"/>
    </row>
    <row r="53" spans="2:36" s="7" customFormat="1" ht="14.85" customHeight="1">
      <c r="B53" s="15"/>
      <c r="C53" s="9"/>
      <c r="D53" s="10"/>
      <c r="E53" s="16" t="s">
        <v>52</v>
      </c>
      <c r="F53" s="10"/>
      <c r="G53" s="10"/>
      <c r="H53" s="10"/>
      <c r="I53" s="9"/>
      <c r="J53" s="9"/>
      <c r="K53" s="9"/>
      <c r="L53" s="9"/>
      <c r="M53" s="9"/>
      <c r="N53" s="388">
        <f>'連結BS 按分用'!N53/1000000</f>
        <v>0</v>
      </c>
      <c r="O53" s="493"/>
      <c r="P53" s="281">
        <f t="shared" si="3"/>
        <v>0</v>
      </c>
      <c r="Q53" s="282">
        <f t="shared" si="3"/>
        <v>0</v>
      </c>
      <c r="R53" s="282">
        <f t="shared" si="3"/>
        <v>0</v>
      </c>
      <c r="S53" s="283">
        <f t="shared" si="3"/>
        <v>0</v>
      </c>
      <c r="T53" s="213"/>
      <c r="U53" s="14"/>
      <c r="V53" s="14"/>
      <c r="W53" s="14"/>
      <c r="X53" s="14"/>
      <c r="Y53" s="14"/>
      <c r="Z53" s="14"/>
      <c r="AA53" s="14"/>
      <c r="AB53" s="14"/>
      <c r="AC53" s="14"/>
      <c r="AD53" s="214"/>
      <c r="AE53" s="388"/>
      <c r="AF53" s="389"/>
      <c r="AG53" s="281"/>
      <c r="AH53" s="282"/>
      <c r="AI53" s="282"/>
      <c r="AJ53" s="283"/>
    </row>
    <row r="54" spans="2:36" s="7" customFormat="1" ht="14.85" customHeight="1">
      <c r="B54" s="15"/>
      <c r="C54" s="9" t="s">
        <v>53</v>
      </c>
      <c r="D54" s="10"/>
      <c r="E54" s="11"/>
      <c r="F54" s="11"/>
      <c r="G54" s="11"/>
      <c r="H54" s="9"/>
      <c r="I54" s="9"/>
      <c r="J54" s="9"/>
      <c r="K54" s="9"/>
      <c r="L54" s="9"/>
      <c r="M54" s="9"/>
      <c r="N54" s="388">
        <f>'連結BS 按分用'!N54/1000000</f>
        <v>0.63121257649999996</v>
      </c>
      <c r="O54" s="493"/>
      <c r="P54" s="281">
        <f t="shared" si="3"/>
        <v>0</v>
      </c>
      <c r="Q54" s="282">
        <f t="shared" si="3"/>
        <v>0</v>
      </c>
      <c r="R54" s="282">
        <f t="shared" si="3"/>
        <v>0</v>
      </c>
      <c r="S54" s="283">
        <f t="shared" si="3"/>
        <v>0</v>
      </c>
      <c r="T54" s="213"/>
      <c r="U54" s="14"/>
      <c r="V54" s="14"/>
      <c r="W54" s="14"/>
      <c r="X54" s="14"/>
      <c r="Y54" s="14"/>
      <c r="Z54" s="14"/>
      <c r="AA54" s="14"/>
      <c r="AB54" s="14"/>
      <c r="AC54" s="14"/>
      <c r="AD54" s="214"/>
      <c r="AE54" s="388"/>
      <c r="AF54" s="389"/>
      <c r="AG54" s="281"/>
      <c r="AH54" s="282"/>
      <c r="AI54" s="282"/>
      <c r="AJ54" s="283"/>
    </row>
    <row r="55" spans="2:36" s="7" customFormat="1" ht="14.85" customHeight="1">
      <c r="B55" s="15"/>
      <c r="C55" s="9"/>
      <c r="D55" s="10" t="s">
        <v>54</v>
      </c>
      <c r="E55" s="11"/>
      <c r="F55" s="11"/>
      <c r="G55" s="11"/>
      <c r="H55" s="9"/>
      <c r="I55" s="9"/>
      <c r="J55" s="9"/>
      <c r="K55" s="9"/>
      <c r="L55" s="9"/>
      <c r="M55" s="9"/>
      <c r="N55" s="388">
        <f>'連結BS 按分用'!N55/1000000</f>
        <v>0.63121257649999996</v>
      </c>
      <c r="O55" s="493"/>
      <c r="P55" s="281">
        <f t="shared" si="3"/>
        <v>0</v>
      </c>
      <c r="Q55" s="282">
        <f t="shared" si="3"/>
        <v>0</v>
      </c>
      <c r="R55" s="282">
        <f t="shared" si="3"/>
        <v>0</v>
      </c>
      <c r="S55" s="283">
        <f t="shared" si="3"/>
        <v>0</v>
      </c>
      <c r="T55" s="213"/>
      <c r="U55" s="14"/>
      <c r="V55" s="14"/>
      <c r="W55" s="14"/>
      <c r="X55" s="14"/>
      <c r="Y55" s="14"/>
      <c r="Z55" s="14"/>
      <c r="AA55" s="14"/>
      <c r="AB55" s="14"/>
      <c r="AC55" s="14"/>
      <c r="AD55" s="214"/>
      <c r="AE55" s="290"/>
      <c r="AF55" s="291"/>
      <c r="AG55" s="281"/>
      <c r="AH55" s="282"/>
      <c r="AI55" s="282"/>
      <c r="AJ55" s="283"/>
    </row>
    <row r="56" spans="2:36" s="7" customFormat="1" ht="14.85" customHeight="1">
      <c r="B56" s="15"/>
      <c r="C56" s="9"/>
      <c r="D56" s="16" t="s">
        <v>55</v>
      </c>
      <c r="E56" s="10"/>
      <c r="F56" s="26"/>
      <c r="G56" s="23"/>
      <c r="H56" s="23"/>
      <c r="I56" s="24"/>
      <c r="J56" s="9"/>
      <c r="K56" s="9"/>
      <c r="L56" s="9"/>
      <c r="M56" s="9"/>
      <c r="N56" s="388">
        <f>'連結BS 按分用'!N56/1000000</f>
        <v>0</v>
      </c>
      <c r="O56" s="493"/>
      <c r="P56" s="281">
        <f t="shared" si="3"/>
        <v>0</v>
      </c>
      <c r="Q56" s="282">
        <f t="shared" si="3"/>
        <v>0</v>
      </c>
      <c r="R56" s="282">
        <f t="shared" si="3"/>
        <v>0</v>
      </c>
      <c r="S56" s="283">
        <f t="shared" si="3"/>
        <v>0</v>
      </c>
      <c r="T56" s="213"/>
      <c r="U56" s="14"/>
      <c r="V56" s="14"/>
      <c r="W56" s="14"/>
      <c r="X56" s="14"/>
      <c r="Y56" s="14"/>
      <c r="Z56" s="14"/>
      <c r="AA56" s="14"/>
      <c r="AB56" s="14"/>
      <c r="AC56" s="14"/>
      <c r="AD56" s="214"/>
      <c r="AE56" s="388"/>
      <c r="AF56" s="389"/>
      <c r="AG56" s="281"/>
      <c r="AH56" s="282"/>
      <c r="AI56" s="282"/>
      <c r="AJ56" s="283"/>
    </row>
    <row r="57" spans="2:36" s="7" customFormat="1" ht="14.85" customHeight="1">
      <c r="B57" s="15"/>
      <c r="C57" s="9"/>
      <c r="D57" s="10" t="s">
        <v>56</v>
      </c>
      <c r="E57" s="10"/>
      <c r="F57" s="10"/>
      <c r="G57" s="10"/>
      <c r="H57" s="10"/>
      <c r="I57" s="9"/>
      <c r="J57" s="9"/>
      <c r="K57" s="9"/>
      <c r="L57" s="9"/>
      <c r="M57" s="9"/>
      <c r="N57" s="388">
        <f>'連結BS 按分用'!N57/1000000</f>
        <v>0</v>
      </c>
      <c r="O57" s="493"/>
      <c r="P57" s="281">
        <f t="shared" si="3"/>
        <v>0</v>
      </c>
      <c r="Q57" s="282">
        <f t="shared" si="3"/>
        <v>0</v>
      </c>
      <c r="R57" s="282">
        <f t="shared" si="3"/>
        <v>0</v>
      </c>
      <c r="S57" s="283">
        <f t="shared" si="3"/>
        <v>0</v>
      </c>
      <c r="T57" s="213"/>
      <c r="U57" s="14"/>
      <c r="V57" s="14"/>
      <c r="W57" s="14"/>
      <c r="X57" s="14"/>
      <c r="Y57" s="14"/>
      <c r="Z57" s="14"/>
      <c r="AA57" s="14"/>
      <c r="AB57" s="14"/>
      <c r="AC57" s="14"/>
      <c r="AD57" s="214"/>
      <c r="AE57" s="388"/>
      <c r="AF57" s="389"/>
      <c r="AG57" s="281"/>
      <c r="AH57" s="282"/>
      <c r="AI57" s="282"/>
      <c r="AJ57" s="283"/>
    </row>
    <row r="58" spans="2:36" s="7" customFormat="1" ht="14.85" customHeight="1">
      <c r="B58" s="15"/>
      <c r="C58" s="10"/>
      <c r="D58" s="10" t="s">
        <v>50</v>
      </c>
      <c r="E58" s="10"/>
      <c r="F58" s="26"/>
      <c r="G58" s="23"/>
      <c r="H58" s="23"/>
      <c r="I58" s="24"/>
      <c r="J58" s="24"/>
      <c r="K58" s="24"/>
      <c r="L58" s="24"/>
      <c r="M58" s="24"/>
      <c r="N58" s="388">
        <f>'連結BS 按分用'!N58/1000000</f>
        <v>0</v>
      </c>
      <c r="O58" s="493"/>
      <c r="P58" s="281">
        <f t="shared" si="3"/>
        <v>0</v>
      </c>
      <c r="Q58" s="282">
        <f t="shared" si="3"/>
        <v>0</v>
      </c>
      <c r="R58" s="282">
        <f t="shared" si="3"/>
        <v>0</v>
      </c>
      <c r="S58" s="283">
        <f t="shared" si="3"/>
        <v>0</v>
      </c>
      <c r="T58" s="213"/>
      <c r="U58" s="14"/>
      <c r="V58" s="14"/>
      <c r="W58" s="14"/>
      <c r="X58" s="14"/>
      <c r="Y58" s="14"/>
      <c r="Z58" s="14"/>
      <c r="AA58" s="14"/>
      <c r="AB58" s="14"/>
      <c r="AC58" s="14"/>
      <c r="AD58" s="214"/>
      <c r="AE58" s="388"/>
      <c r="AF58" s="389"/>
      <c r="AG58" s="281"/>
      <c r="AH58" s="282"/>
      <c r="AI58" s="282"/>
      <c r="AJ58" s="283"/>
    </row>
    <row r="59" spans="2:36" s="7" customFormat="1" ht="14.85" customHeight="1">
      <c r="B59" s="15"/>
      <c r="C59" s="10"/>
      <c r="D59" s="10"/>
      <c r="E59" s="10" t="s">
        <v>57</v>
      </c>
      <c r="F59" s="10"/>
      <c r="G59" s="10"/>
      <c r="H59" s="10"/>
      <c r="I59" s="9"/>
      <c r="J59" s="9"/>
      <c r="K59" s="9"/>
      <c r="L59" s="9"/>
      <c r="M59" s="9"/>
      <c r="N59" s="388">
        <f>'連結BS 按分用'!N59/1000000</f>
        <v>0</v>
      </c>
      <c r="O59" s="493"/>
      <c r="P59" s="281">
        <f t="shared" si="3"/>
        <v>0</v>
      </c>
      <c r="Q59" s="282">
        <f t="shared" si="3"/>
        <v>0</v>
      </c>
      <c r="R59" s="282">
        <f t="shared" si="3"/>
        <v>0</v>
      </c>
      <c r="S59" s="283">
        <f t="shared" si="3"/>
        <v>0</v>
      </c>
      <c r="T59" s="213"/>
      <c r="U59" s="14"/>
      <c r="V59" s="14"/>
      <c r="W59" s="14"/>
      <c r="X59" s="14"/>
      <c r="Y59" s="14"/>
      <c r="Z59" s="14"/>
      <c r="AA59" s="14"/>
      <c r="AB59" s="14"/>
      <c r="AC59" s="14"/>
      <c r="AD59" s="214"/>
      <c r="AE59" s="388"/>
      <c r="AF59" s="389"/>
      <c r="AG59" s="281"/>
      <c r="AH59" s="282"/>
      <c r="AI59" s="282"/>
      <c r="AJ59" s="283"/>
    </row>
    <row r="60" spans="2:36" s="7" customFormat="1" ht="14.85" customHeight="1">
      <c r="B60" s="15"/>
      <c r="C60" s="10"/>
      <c r="D60" s="10"/>
      <c r="E60" s="16" t="s">
        <v>51</v>
      </c>
      <c r="F60" s="10"/>
      <c r="G60" s="10"/>
      <c r="H60" s="10"/>
      <c r="I60" s="9"/>
      <c r="J60" s="9"/>
      <c r="K60" s="9"/>
      <c r="L60" s="9"/>
      <c r="M60" s="9"/>
      <c r="N60" s="388">
        <f>'連結BS 按分用'!N60/1000000</f>
        <v>0</v>
      </c>
      <c r="O60" s="493"/>
      <c r="P60" s="281">
        <f t="shared" si="3"/>
        <v>0</v>
      </c>
      <c r="Q60" s="282">
        <f t="shared" si="3"/>
        <v>0</v>
      </c>
      <c r="R60" s="282">
        <f t="shared" si="3"/>
        <v>0</v>
      </c>
      <c r="S60" s="283">
        <f t="shared" si="3"/>
        <v>0</v>
      </c>
      <c r="T60" s="213"/>
      <c r="U60" s="14"/>
      <c r="V60" s="14"/>
      <c r="W60" s="14"/>
      <c r="X60" s="14"/>
      <c r="Y60" s="14"/>
      <c r="Z60" s="14"/>
      <c r="AA60" s="14"/>
      <c r="AB60" s="14"/>
      <c r="AC60" s="14"/>
      <c r="AD60" s="214"/>
      <c r="AE60" s="388"/>
      <c r="AF60" s="389"/>
      <c r="AG60" s="281"/>
      <c r="AH60" s="282"/>
      <c r="AI60" s="282"/>
      <c r="AJ60" s="283"/>
    </row>
    <row r="61" spans="2:36" s="7" customFormat="1" ht="14.85" customHeight="1">
      <c r="B61" s="15"/>
      <c r="C61" s="10"/>
      <c r="D61" s="10" t="s">
        <v>58</v>
      </c>
      <c r="E61" s="10"/>
      <c r="F61" s="26"/>
      <c r="G61" s="23"/>
      <c r="H61" s="23"/>
      <c r="I61" s="24"/>
      <c r="J61" s="24"/>
      <c r="K61" s="24"/>
      <c r="L61" s="24"/>
      <c r="M61" s="24"/>
      <c r="N61" s="388">
        <f>'連結BS 按分用'!N61/1000000</f>
        <v>0</v>
      </c>
      <c r="O61" s="493"/>
      <c r="P61" s="281">
        <f t="shared" si="3"/>
        <v>0</v>
      </c>
      <c r="Q61" s="282">
        <f t="shared" si="3"/>
        <v>0</v>
      </c>
      <c r="R61" s="282">
        <f t="shared" si="3"/>
        <v>0</v>
      </c>
      <c r="S61" s="283">
        <f t="shared" si="3"/>
        <v>0</v>
      </c>
      <c r="T61" s="213"/>
      <c r="U61" s="14"/>
      <c r="V61" s="14"/>
      <c r="W61" s="14"/>
      <c r="X61" s="14"/>
      <c r="Y61" s="14"/>
      <c r="Z61" s="14"/>
      <c r="AA61" s="14"/>
      <c r="AB61" s="14"/>
      <c r="AC61" s="14"/>
      <c r="AD61" s="214"/>
      <c r="AE61" s="388"/>
      <c r="AF61" s="389"/>
      <c r="AG61" s="281"/>
      <c r="AH61" s="282"/>
      <c r="AI61" s="282"/>
      <c r="AJ61" s="283"/>
    </row>
    <row r="62" spans="2:36" s="7" customFormat="1" ht="14.85" customHeight="1">
      <c r="B62" s="15"/>
      <c r="C62" s="10"/>
      <c r="D62" s="10" t="s">
        <v>39</v>
      </c>
      <c r="E62" s="10"/>
      <c r="F62" s="10"/>
      <c r="G62" s="10"/>
      <c r="H62" s="10"/>
      <c r="I62" s="9"/>
      <c r="J62" s="9"/>
      <c r="K62" s="9"/>
      <c r="L62" s="9"/>
      <c r="M62" s="9"/>
      <c r="N62" s="388">
        <f>'連結BS 按分用'!N62/1000000</f>
        <v>0</v>
      </c>
      <c r="O62" s="493"/>
      <c r="P62" s="281">
        <f t="shared" si="3"/>
        <v>0</v>
      </c>
      <c r="Q62" s="282">
        <f t="shared" si="3"/>
        <v>0</v>
      </c>
      <c r="R62" s="282">
        <f t="shared" si="3"/>
        <v>0</v>
      </c>
      <c r="S62" s="283">
        <f t="shared" si="3"/>
        <v>0</v>
      </c>
      <c r="T62" s="411"/>
      <c r="U62" s="412"/>
      <c r="V62" s="412"/>
      <c r="W62" s="412"/>
      <c r="X62" s="412"/>
      <c r="Y62" s="412"/>
      <c r="Z62" s="412"/>
      <c r="AA62" s="412"/>
      <c r="AB62" s="412"/>
      <c r="AC62" s="412"/>
      <c r="AD62" s="413"/>
      <c r="AE62" s="414"/>
      <c r="AF62" s="415"/>
      <c r="AG62" s="281"/>
      <c r="AH62" s="282"/>
      <c r="AI62" s="282"/>
      <c r="AJ62" s="283"/>
    </row>
    <row r="63" spans="2:36" s="7" customFormat="1" ht="16.5" customHeight="1" thickBot="1">
      <c r="B63" s="15"/>
      <c r="C63" s="10"/>
      <c r="D63" s="16" t="s">
        <v>52</v>
      </c>
      <c r="E63" s="10"/>
      <c r="F63" s="10"/>
      <c r="G63" s="10"/>
      <c r="H63" s="10"/>
      <c r="I63" s="9"/>
      <c r="J63" s="9"/>
      <c r="K63" s="9"/>
      <c r="L63" s="9"/>
      <c r="M63" s="9"/>
      <c r="N63" s="398">
        <f>'連結BS 按分用'!N63/1000000</f>
        <v>0</v>
      </c>
      <c r="O63" s="399"/>
      <c r="P63" s="281">
        <f t="shared" si="3"/>
        <v>0</v>
      </c>
      <c r="Q63" s="282">
        <f t="shared" si="3"/>
        <v>0</v>
      </c>
      <c r="R63" s="282">
        <f t="shared" si="3"/>
        <v>0</v>
      </c>
      <c r="S63" s="283">
        <f t="shared" si="3"/>
        <v>0</v>
      </c>
      <c r="T63" s="400" t="s">
        <v>59</v>
      </c>
      <c r="U63" s="401"/>
      <c r="V63" s="401"/>
      <c r="W63" s="401"/>
      <c r="X63" s="401"/>
      <c r="Y63" s="401"/>
      <c r="Z63" s="401"/>
      <c r="AA63" s="401"/>
      <c r="AB63" s="401"/>
      <c r="AC63" s="401"/>
      <c r="AD63" s="402"/>
      <c r="AE63" s="398">
        <f>'連結BS 按分用'!AE63/1000000</f>
        <v>17.6351529525</v>
      </c>
      <c r="AF63" s="399"/>
      <c r="AG63" s="292">
        <f>$AE63*AG$7</f>
        <v>0</v>
      </c>
      <c r="AH63" s="293">
        <f t="shared" ref="AH63:AJ64" si="5">$AE63*AH$7</f>
        <v>0</v>
      </c>
      <c r="AI63" s="293">
        <f t="shared" si="5"/>
        <v>0</v>
      </c>
      <c r="AJ63" s="294">
        <f t="shared" si="5"/>
        <v>0</v>
      </c>
    </row>
    <row r="64" spans="2:36" s="7" customFormat="1" ht="14.85" customHeight="1" thickBot="1">
      <c r="B64" s="403" t="s">
        <v>60</v>
      </c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5"/>
      <c r="N64" s="398">
        <f>'連結BS 按分用'!N64/1000000</f>
        <v>55.6290725765</v>
      </c>
      <c r="O64" s="399"/>
      <c r="P64" s="284">
        <f t="shared" si="3"/>
        <v>0</v>
      </c>
      <c r="Q64" s="285">
        <f t="shared" si="3"/>
        <v>0</v>
      </c>
      <c r="R64" s="285">
        <f t="shared" si="3"/>
        <v>0</v>
      </c>
      <c r="S64" s="286">
        <f t="shared" si="3"/>
        <v>0</v>
      </c>
      <c r="T64" s="408" t="s">
        <v>61</v>
      </c>
      <c r="U64" s="409"/>
      <c r="V64" s="409"/>
      <c r="W64" s="409"/>
      <c r="X64" s="409"/>
      <c r="Y64" s="409"/>
      <c r="Z64" s="409"/>
      <c r="AA64" s="409"/>
      <c r="AB64" s="409"/>
      <c r="AC64" s="409"/>
      <c r="AD64" s="410"/>
      <c r="AE64" s="398">
        <f>'連結BS 按分用'!AE64/1000000</f>
        <v>55.6290725765</v>
      </c>
      <c r="AF64" s="399"/>
      <c r="AG64" s="292">
        <f>$AE64*AG$7</f>
        <v>0</v>
      </c>
      <c r="AH64" s="293">
        <f t="shared" si="5"/>
        <v>0</v>
      </c>
      <c r="AI64" s="293">
        <f t="shared" si="5"/>
        <v>0</v>
      </c>
      <c r="AJ64" s="294">
        <f t="shared" si="5"/>
        <v>0</v>
      </c>
    </row>
    <row r="65" spans="1:32" s="7" customFormat="1" ht="9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AE65" s="215"/>
      <c r="AF65" s="215"/>
    </row>
    <row r="66" spans="1:32" s="7" customFormat="1" ht="14.8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AE66" s="28"/>
      <c r="AF66" s="28"/>
    </row>
    <row r="67" spans="1:32" s="7" customFormat="1" ht="5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AE67" s="6"/>
      <c r="AF67" s="6"/>
    </row>
    <row r="68" spans="1:32" s="7" customFormat="1" ht="14.8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AE68" s="1"/>
      <c r="AF68" s="1"/>
    </row>
    <row r="69" spans="1:32" s="7" customFormat="1" ht="14.85" customHeight="1">
      <c r="AE69" s="1"/>
      <c r="AF69" s="1"/>
    </row>
    <row r="70" spans="1:32" s="7" customFormat="1" ht="14.85" customHeight="1"/>
    <row r="71" spans="1:32" s="7" customFormat="1" ht="14.85" customHeight="1"/>
    <row r="72" spans="1:32" s="7" customFormat="1" ht="14.85" customHeight="1"/>
    <row r="73" spans="1:32" s="7" customFormat="1" ht="14.85" customHeight="1"/>
    <row r="74" spans="1:32" s="7" customFormat="1" ht="14.85" customHeight="1"/>
    <row r="75" spans="1:32" s="7" customFormat="1" ht="14.85" customHeight="1"/>
    <row r="76" spans="1:32" s="7" customFormat="1" ht="14.85" customHeight="1"/>
    <row r="77" spans="1:32" s="7" customFormat="1" ht="14.85" customHeight="1"/>
    <row r="78" spans="1:32" s="7" customFormat="1" ht="14.85" customHeight="1"/>
    <row r="79" spans="1:32" s="7" customFormat="1" ht="14.85" customHeight="1">
      <c r="A79" s="28"/>
    </row>
    <row r="80" spans="1:32" s="7" customFormat="1" ht="14.85" customHeight="1">
      <c r="A80" s="6"/>
    </row>
    <row r="81" spans="1:32" s="7" customFormat="1" ht="14.85" customHeight="1">
      <c r="A81" s="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2" s="7" customFormat="1" ht="14.85" customHeight="1">
      <c r="A82" s="1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2" s="7" customFormat="1" ht="14.85" customHeight="1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2" s="7" customFormat="1" ht="14.85" customHeight="1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2" s="28" customFormat="1" ht="14.8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6" customFormat="1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4.85" hidden="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4.85" hidden="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7" customFormat="1" ht="14.85" hidden="1" customHeight="1"/>
    <row r="90" spans="1:32" s="7" customFormat="1" ht="14.85" hidden="1" customHeight="1"/>
    <row r="91" spans="1:32" s="7" customFormat="1" ht="14.85" hidden="1" customHeight="1"/>
    <row r="92" spans="1:32" s="7" customFormat="1" ht="14.85" hidden="1" customHeight="1"/>
    <row r="93" spans="1:32" s="7" customFormat="1" ht="14.85" hidden="1" customHeight="1"/>
    <row r="94" spans="1:32" s="7" customFormat="1" ht="14.85" hidden="1" customHeight="1"/>
    <row r="95" spans="1:32" s="7" customFormat="1" ht="14.85" hidden="1" customHeight="1"/>
    <row r="96" spans="1:32" s="7" customFormat="1" ht="14.85" hidden="1" customHeight="1"/>
    <row r="97" spans="2:32" s="7" customFormat="1" ht="14.85" hidden="1" customHeight="1"/>
    <row r="98" spans="2:32" s="7" customFormat="1" ht="14.85" hidden="1" customHeight="1"/>
    <row r="99" spans="2:32" s="7" customFormat="1" ht="14.85" hidden="1" customHeight="1"/>
    <row r="100" spans="2:32" s="7" customFormat="1" ht="14.85" hidden="1" customHeight="1"/>
    <row r="101" spans="2:32" s="7" customFormat="1" ht="14.85" hidden="1" customHeight="1"/>
    <row r="102" spans="2:32" s="7" customFormat="1" ht="14.85" hidden="1" customHeight="1"/>
    <row r="103" spans="2:32" s="7" customFormat="1" ht="14.85" hidden="1" customHeight="1"/>
    <row r="104" spans="2:32" s="7" customFormat="1" ht="14.85" hidden="1" customHeight="1"/>
    <row r="105" spans="2:32" s="7" customFormat="1" ht="14.85" hidden="1" customHeight="1"/>
    <row r="106" spans="2:32" s="7" customFormat="1" ht="14.85" hidden="1" customHeight="1"/>
    <row r="107" spans="2:32" s="7" customFormat="1" ht="14.85" hidden="1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2:32" s="7" customFormat="1" ht="14.85" hidden="1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AE108" s="28"/>
      <c r="AF108" s="28"/>
    </row>
    <row r="109" spans="2:32" s="7" customFormat="1" ht="14.85" hidden="1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AE109" s="6"/>
      <c r="AF109" s="6"/>
    </row>
    <row r="110" spans="2:32" s="7" customFormat="1" ht="14.85" hidden="1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AE110" s="1"/>
      <c r="AF110" s="1"/>
    </row>
    <row r="111" spans="2:32" s="7" customFormat="1" ht="14.85" hidden="1" customHeight="1">
      <c r="AE111" s="1"/>
      <c r="AF111" s="1"/>
    </row>
    <row r="112" spans="2:32" s="7" customFormat="1" ht="14.85" hidden="1" customHeight="1"/>
    <row r="113" spans="1:32" s="7" customFormat="1" ht="14.85" hidden="1" customHeight="1"/>
    <row r="114" spans="1:32" s="7" customFormat="1" ht="14.85" hidden="1" customHeight="1"/>
    <row r="115" spans="1:32" s="7" customFormat="1" ht="14.85" hidden="1" customHeight="1"/>
    <row r="116" spans="1:32" s="7" customFormat="1" ht="14.85" hidden="1" customHeight="1"/>
    <row r="117" spans="1:32" s="7" customFormat="1" ht="14.85" hidden="1" customHeight="1"/>
    <row r="118" spans="1:32" s="7" customFormat="1" ht="14.85" hidden="1" customHeight="1"/>
    <row r="119" spans="1:32" s="7" customFormat="1" ht="14.85" hidden="1" customHeight="1"/>
    <row r="120" spans="1:32" s="7" customFormat="1" ht="14.85" hidden="1" customHeight="1"/>
    <row r="121" spans="1:32" s="7" customFormat="1" ht="14.85" hidden="1" customHeight="1">
      <c r="A121" s="28"/>
    </row>
    <row r="122" spans="1:32" s="7" customFormat="1" ht="14.85" hidden="1" customHeight="1">
      <c r="A122" s="6"/>
    </row>
    <row r="123" spans="1:32" s="7" customFormat="1" ht="14.85" hidden="1" customHeight="1">
      <c r="A123" s="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2" s="7" customFormat="1" ht="14.85" hidden="1" customHeight="1">
      <c r="A124" s="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2" s="7" customFormat="1" ht="14.85" hidden="1" customHeight="1"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2" s="7" customFormat="1" ht="14.85" hidden="1" customHeight="1"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2" s="28" customFormat="1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6" customFormat="1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4.85" hidden="1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4.85" hidden="1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7" customFormat="1" ht="14.85" hidden="1" customHeight="1"/>
    <row r="132" spans="1:32" s="7" customFormat="1" ht="14.85" hidden="1" customHeight="1"/>
    <row r="133" spans="1:32" s="7" customFormat="1" ht="14.85" hidden="1" customHeight="1"/>
    <row r="134" spans="1:32" s="7" customFormat="1" ht="14.85" hidden="1" customHeight="1"/>
    <row r="135" spans="1:32" s="7" customFormat="1" ht="14.85" hidden="1" customHeight="1"/>
    <row r="136" spans="1:32" s="7" customFormat="1" ht="14.85" hidden="1" customHeight="1"/>
    <row r="137" spans="1:32" s="7" customFormat="1" ht="14.85" hidden="1" customHeight="1"/>
    <row r="138" spans="1:32" s="7" customFormat="1" ht="14.85" hidden="1" customHeight="1"/>
    <row r="139" spans="1:32" s="7" customFormat="1" ht="14.85" hidden="1" customHeight="1"/>
    <row r="140" spans="1:32" s="7" customFormat="1" ht="14.85" hidden="1" customHeight="1"/>
    <row r="141" spans="1:32" s="7" customFormat="1" ht="14.85" hidden="1" customHeight="1"/>
    <row r="142" spans="1:32" s="7" customFormat="1" ht="14.85" hidden="1" customHeight="1"/>
    <row r="143" spans="1:32" s="7" customFormat="1" ht="14.85" hidden="1" customHeight="1"/>
    <row r="144" spans="1:32" s="7" customFormat="1" ht="14.85" hidden="1" customHeight="1"/>
    <row r="145" s="7" customFormat="1" ht="14.85" hidden="1" customHeight="1"/>
    <row r="146" s="7" customFormat="1" ht="14.85" hidden="1" customHeight="1"/>
    <row r="147" s="7" customFormat="1" ht="14.85" hidden="1" customHeight="1"/>
    <row r="148" s="7" customFormat="1" ht="14.85" hidden="1" customHeight="1"/>
    <row r="149" s="7" customFormat="1" ht="14.85" hidden="1" customHeight="1"/>
    <row r="150" s="7" customFormat="1" ht="14.85" hidden="1" customHeight="1"/>
    <row r="151" s="7" customFormat="1" ht="14.85" hidden="1" customHeight="1"/>
    <row r="152" s="7" customFormat="1" ht="14.85" hidden="1" customHeight="1"/>
    <row r="153" s="7" customFormat="1" ht="14.85" hidden="1" customHeight="1"/>
    <row r="154" s="7" customFormat="1" ht="14.85" hidden="1" customHeight="1"/>
    <row r="155" s="7" customFormat="1" ht="14.85" hidden="1" customHeight="1"/>
    <row r="156" s="7" customFormat="1" ht="14.85" hidden="1" customHeight="1"/>
    <row r="157" s="7" customFormat="1" ht="14.85" hidden="1" customHeight="1"/>
    <row r="158" s="7" customFormat="1" ht="14.85" hidden="1" customHeight="1"/>
    <row r="159" s="7" customFormat="1" ht="14.85" hidden="1" customHeight="1"/>
    <row r="160" s="7" customFormat="1" ht="14.85" hidden="1" customHeight="1"/>
    <row r="161" spans="1:32" s="7" customFormat="1" ht="14.85" hidden="1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32" s="7" customFormat="1" ht="14.85" hidden="1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AE162" s="29"/>
      <c r="AF162" s="29"/>
    </row>
    <row r="163" spans="1:32" s="7" customFormat="1" ht="14.85" hidden="1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AE163" s="6"/>
      <c r="AF163" s="6"/>
    </row>
    <row r="164" spans="1:32" s="7" customFormat="1" ht="14.85" hidden="1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AE164" s="1"/>
      <c r="AF164" s="1"/>
    </row>
    <row r="165" spans="1:32" s="7" customFormat="1" ht="14.85" hidden="1" customHeight="1">
      <c r="AE165" s="1"/>
      <c r="AF165" s="1"/>
    </row>
    <row r="166" spans="1:32" s="7" customFormat="1" ht="14.85" hidden="1" customHeight="1"/>
    <row r="167" spans="1:32" s="7" customFormat="1" ht="14.85" hidden="1" customHeight="1"/>
    <row r="168" spans="1:32" s="7" customFormat="1" ht="14.85" hidden="1" customHeight="1"/>
    <row r="169" spans="1:32" s="7" customFormat="1" ht="14.85" hidden="1" customHeight="1"/>
    <row r="170" spans="1:32" s="7" customFormat="1" ht="14.85" hidden="1" customHeight="1"/>
    <row r="171" spans="1:32" s="7" customFormat="1" ht="14.85" hidden="1" customHeight="1"/>
    <row r="172" spans="1:32" s="7" customFormat="1" ht="14.85" hidden="1" customHeight="1"/>
    <row r="173" spans="1:32" s="7" customFormat="1" ht="14.85" hidden="1" customHeight="1"/>
    <row r="174" spans="1:32" s="7" customFormat="1" ht="14.85" hidden="1" customHeight="1"/>
    <row r="175" spans="1:32" s="7" customFormat="1" ht="14.85" hidden="1" customHeight="1">
      <c r="A175" s="29"/>
    </row>
    <row r="176" spans="1:32" s="7" customFormat="1" ht="14.85" hidden="1" customHeight="1">
      <c r="A176" s="6"/>
    </row>
    <row r="177" spans="1:32" s="7" customFormat="1" ht="14.85" hidden="1" customHeight="1">
      <c r="A177" s="1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</row>
    <row r="178" spans="1:32" s="7" customFormat="1" ht="14.85" hidden="1" customHeight="1">
      <c r="A178" s="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2" s="7" customFormat="1" ht="14.85" hidden="1" customHeight="1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2" s="7" customFormat="1" ht="14.85" hidden="1" customHeight="1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2" s="29" customFormat="1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6" customFormat="1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4.85" hidden="1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4.85" hidden="1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s="7" customFormat="1" ht="14.85" hidden="1" customHeight="1"/>
    <row r="186" spans="1:32" s="7" customFormat="1" ht="14.85" hidden="1" customHeight="1"/>
    <row r="187" spans="1:32" s="7" customFormat="1" ht="14.85" hidden="1" customHeight="1"/>
    <row r="188" spans="1:32" s="7" customFormat="1" ht="14.85" hidden="1" customHeight="1"/>
    <row r="189" spans="1:32" s="7" customFormat="1" ht="14.85" hidden="1" customHeight="1"/>
    <row r="190" spans="1:32" s="7" customFormat="1" ht="14.85" hidden="1" customHeight="1"/>
    <row r="191" spans="1:32" s="7" customFormat="1" ht="14.85" hidden="1" customHeight="1"/>
    <row r="192" spans="1:32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32" s="7" customFormat="1" ht="14.85" hidden="1" customHeight="1"/>
    <row r="210" spans="2:32" s="7" customFormat="1" ht="14.85" hidden="1" customHeight="1"/>
    <row r="211" spans="2:32" s="7" customFormat="1" ht="14.85" hidden="1" customHeight="1"/>
    <row r="212" spans="2:32" s="7" customFormat="1" ht="14.85" hidden="1" customHeight="1"/>
    <row r="213" spans="2:32" s="7" customFormat="1" ht="14.85" hidden="1" customHeight="1"/>
    <row r="214" spans="2:32" s="7" customFormat="1" ht="14.85" hidden="1" customHeight="1"/>
    <row r="215" spans="2:32" s="7" customFormat="1" ht="14.85" hidden="1" customHeight="1"/>
    <row r="216" spans="2:32" s="7" customFormat="1" ht="14.85" hidden="1" customHeight="1"/>
    <row r="217" spans="2:32" s="7" customFormat="1" ht="14.85" hidden="1" customHeight="1"/>
    <row r="218" spans="2:32" s="7" customFormat="1" ht="14.85" hidden="1" customHeight="1"/>
    <row r="219" spans="2:32" s="7" customFormat="1" ht="14.85" hidden="1" customHeight="1"/>
    <row r="220" spans="2:32" s="7" customFormat="1" ht="14.85" hidden="1" customHeight="1"/>
    <row r="221" spans="2:32" s="7" customFormat="1" ht="14.85" hidden="1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2:32" s="7" customFormat="1" ht="14.85" hidden="1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AE222" s="30"/>
      <c r="AF222" s="30"/>
    </row>
    <row r="223" spans="2:32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E223" s="1"/>
      <c r="AF223" s="1"/>
    </row>
    <row r="224" spans="2:32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E224" s="3"/>
      <c r="AF224" s="3"/>
    </row>
    <row r="225" spans="1:32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E225" s="3"/>
      <c r="AF225" s="3"/>
    </row>
    <row r="226" spans="1:32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E226" s="3"/>
      <c r="AF226" s="3"/>
    </row>
    <row r="227" spans="1:32" s="7" customFormat="1" ht="14.85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E227" s="3"/>
      <c r="AF227" s="3"/>
    </row>
    <row r="228" spans="1:32" s="7" customFormat="1" ht="14.85" hidden="1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E228" s="3"/>
      <c r="AF228" s="3"/>
    </row>
    <row r="229" spans="1:32" s="7" customFormat="1" ht="14.85" hidden="1" customHeight="1">
      <c r="AE229" s="3"/>
      <c r="AF229" s="3"/>
    </row>
    <row r="230" spans="1:32" s="7" customFormat="1" ht="14.85" hidden="1" customHeight="1"/>
    <row r="231" spans="1:32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32" s="7" customFormat="1" ht="14.85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E232" s="3"/>
      <c r="AF232" s="3"/>
    </row>
    <row r="233" spans="1:32" s="7" customFormat="1" ht="14.85" hidden="1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E233" s="3"/>
      <c r="AF233" s="3"/>
    </row>
    <row r="234" spans="1:32" s="7" customFormat="1" ht="14.85" hidden="1" customHeight="1">
      <c r="AE234" s="3"/>
      <c r="AF234" s="3"/>
    </row>
    <row r="235" spans="1:32" s="7" customFormat="1" ht="14.85" hidden="1" customHeight="1">
      <c r="A235" s="30"/>
    </row>
    <row r="236" spans="1:32" s="7" customFormat="1" ht="14.85" hidden="1" customHeight="1">
      <c r="A236" s="1"/>
    </row>
    <row r="237" spans="1:32" s="7" customFormat="1" ht="14.85" hidden="1" customHeight="1">
      <c r="A237" s="3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1:32" s="7" customFormat="1" ht="14.85" hidden="1" customHeight="1">
      <c r="A238" s="3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2" s="7" customFormat="1" ht="14.85" hidden="1" customHeight="1">
      <c r="A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2" s="7" customFormat="1" ht="14.85" hidden="1" customHeight="1">
      <c r="A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2" s="30" customFormat="1" ht="14.85" hidden="1" customHeight="1">
      <c r="A241" s="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7"/>
      <c r="AF241" s="7"/>
    </row>
    <row r="242" spans="1:32" ht="14.85" hidden="1" customHeight="1">
      <c r="A242" s="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7"/>
      <c r="AF242" s="7"/>
    </row>
    <row r="243" spans="1:32" s="3" customFormat="1" ht="14.85" hidden="1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AE243" s="7"/>
      <c r="AF243" s="7"/>
    </row>
    <row r="244" spans="1:32" s="3" customFormat="1" ht="14.85" hidden="1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AE244" s="7"/>
      <c r="AF244" s="7"/>
    </row>
    <row r="245" spans="1:32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s="3" customFormat="1" ht="14.85" hidden="1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s="3" customFormat="1" ht="14.85" hidden="1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AE247" s="7"/>
      <c r="AF247" s="7"/>
    </row>
    <row r="248" spans="1:32" s="3" customFormat="1" ht="14.85" hidden="1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AE248" s="7"/>
      <c r="AF248" s="7"/>
    </row>
    <row r="249" spans="1:32" s="7" customFormat="1" ht="14.85" hidden="1" customHeight="1"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2" s="7" customFormat="1" ht="14.85" hidden="1" customHeight="1"/>
    <row r="251" spans="1:32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s="3" customFormat="1" ht="14.85" hidden="1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s="3" customFormat="1" ht="14.85" hidden="1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s="7" customFormat="1" ht="14.85" hidden="1" customHeight="1"/>
    <row r="255" spans="1:32" s="7" customFormat="1" ht="14.85" hidden="1" customHeight="1"/>
    <row r="256" spans="1:32" s="7" customFormat="1" ht="14.85" hidden="1" customHeight="1"/>
    <row r="257" spans="2:32" s="7" customFormat="1" ht="14.85" hidden="1" customHeight="1"/>
    <row r="258" spans="2:32" s="7" customFormat="1" ht="14.85" hidden="1" customHeight="1"/>
    <row r="259" spans="2:32" s="7" customFormat="1" ht="14.85" hidden="1" customHeight="1"/>
    <row r="260" spans="2:32" s="7" customFormat="1" ht="14.85" hidden="1" customHeight="1"/>
    <row r="261" spans="2:32" s="7" customFormat="1" ht="14.85" hidden="1" customHeight="1"/>
    <row r="262" spans="2:32" s="7" customFormat="1" ht="14.85" hidden="1" customHeight="1"/>
    <row r="263" spans="2:32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32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AE264" s="1"/>
      <c r="AF264" s="1"/>
    </row>
    <row r="265" spans="2:32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AE265" s="1"/>
      <c r="AF265" s="1"/>
    </row>
    <row r="266" spans="2:32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AE266" s="1"/>
      <c r="AF266" s="1"/>
    </row>
    <row r="267" spans="2:32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AE267" s="1"/>
      <c r="AF267" s="1"/>
    </row>
    <row r="268" spans="2:32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AE268" s="1"/>
      <c r="AF268" s="1"/>
    </row>
    <row r="269" spans="2:32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AE269" s="1"/>
      <c r="AF269" s="1"/>
    </row>
    <row r="270" spans="2:32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AE270" s="1"/>
      <c r="AF270" s="1"/>
    </row>
    <row r="271" spans="2:32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AE271" s="1"/>
      <c r="AF271" s="1"/>
    </row>
    <row r="272" spans="2:32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AE272" s="1"/>
      <c r="AF272" s="1"/>
    </row>
    <row r="273" spans="1:32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AE273" s="1"/>
      <c r="AF273" s="1"/>
    </row>
    <row r="274" spans="1:32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AE274" s="1"/>
      <c r="AF274" s="1"/>
    </row>
    <row r="275" spans="1:32" s="7" customFormat="1" ht="14.85" hidden="1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AE275" s="1"/>
      <c r="AF275" s="1"/>
    </row>
    <row r="276" spans="1:32" s="7" customFormat="1" ht="14.85" hidden="1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AE276" s="1"/>
      <c r="AF276" s="1"/>
    </row>
    <row r="277" spans="1:32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AE277" s="1"/>
      <c r="AF277" s="1"/>
    </row>
    <row r="278" spans="1:32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AE278" s="1"/>
      <c r="AF278" s="1"/>
    </row>
    <row r="279" spans="1:32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s="7" customFormat="1" ht="14.85" hidden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s="7" customFormat="1" ht="14.85" hidden="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85" hidden="1" customHeight="1"/>
    <row r="284" spans="1:32" ht="14.85" hidden="1" customHeight="1"/>
  </sheetData>
  <mergeCells count="123">
    <mergeCell ref="B1:AJ1"/>
    <mergeCell ref="B2:S2"/>
    <mergeCell ref="B3:S3"/>
    <mergeCell ref="P5:S5"/>
    <mergeCell ref="AG5:AJ5"/>
    <mergeCell ref="B7:M7"/>
    <mergeCell ref="N7:O7"/>
    <mergeCell ref="T7:AD7"/>
    <mergeCell ref="AE7:AF7"/>
    <mergeCell ref="N11:O11"/>
    <mergeCell ref="AE11:AF11"/>
    <mergeCell ref="N12:O12"/>
    <mergeCell ref="AE12:AF12"/>
    <mergeCell ref="N13:O13"/>
    <mergeCell ref="AE13:AF13"/>
    <mergeCell ref="N8:O8"/>
    <mergeCell ref="AE8:AF8"/>
    <mergeCell ref="N9:O9"/>
    <mergeCell ref="AE9:AF9"/>
    <mergeCell ref="N10:O10"/>
    <mergeCell ref="AE10:AF10"/>
    <mergeCell ref="N17:O17"/>
    <mergeCell ref="AE17:AF17"/>
    <mergeCell ref="N18:O18"/>
    <mergeCell ref="AE18:AF18"/>
    <mergeCell ref="N19:O19"/>
    <mergeCell ref="AE19:AF19"/>
    <mergeCell ref="N14:O14"/>
    <mergeCell ref="AE14:AF14"/>
    <mergeCell ref="N15:O15"/>
    <mergeCell ref="AE15:AF15"/>
    <mergeCell ref="N16:O16"/>
    <mergeCell ref="AE16:AF16"/>
    <mergeCell ref="N23:O23"/>
    <mergeCell ref="AE23:AF23"/>
    <mergeCell ref="N24:O24"/>
    <mergeCell ref="T24:AD24"/>
    <mergeCell ref="AE24:AF24"/>
    <mergeCell ref="N25:O25"/>
    <mergeCell ref="AE25:AF25"/>
    <mergeCell ref="N20:O20"/>
    <mergeCell ref="AE20:AF20"/>
    <mergeCell ref="N21:O21"/>
    <mergeCell ref="AE21:AF21"/>
    <mergeCell ref="N22:O22"/>
    <mergeCell ref="AE22:AF22"/>
    <mergeCell ref="N29:O29"/>
    <mergeCell ref="AE29:AF29"/>
    <mergeCell ref="N30:O30"/>
    <mergeCell ref="AE30:AF30"/>
    <mergeCell ref="N31:O31"/>
    <mergeCell ref="AE31:AF31"/>
    <mergeCell ref="N26:O26"/>
    <mergeCell ref="AE26:AF26"/>
    <mergeCell ref="N27:O27"/>
    <mergeCell ref="AE27:AF27"/>
    <mergeCell ref="N28:O28"/>
    <mergeCell ref="AE28:AF28"/>
    <mergeCell ref="N35:O35"/>
    <mergeCell ref="AE35:AF35"/>
    <mergeCell ref="N36:O36"/>
    <mergeCell ref="AE36:AF36"/>
    <mergeCell ref="N37:O37"/>
    <mergeCell ref="AE37:AF37"/>
    <mergeCell ref="N32:O32"/>
    <mergeCell ref="AE32:AF32"/>
    <mergeCell ref="N33:O33"/>
    <mergeCell ref="AE33:AF33"/>
    <mergeCell ref="N34:O34"/>
    <mergeCell ref="AE34:AF34"/>
    <mergeCell ref="N41:O41"/>
    <mergeCell ref="AE41:AF41"/>
    <mergeCell ref="N42:O42"/>
    <mergeCell ref="AE42:AF42"/>
    <mergeCell ref="N43:O43"/>
    <mergeCell ref="AE43:AF43"/>
    <mergeCell ref="N38:O38"/>
    <mergeCell ref="AE38:AF38"/>
    <mergeCell ref="N39:O39"/>
    <mergeCell ref="AE39:AF39"/>
    <mergeCell ref="N40:O40"/>
    <mergeCell ref="AE40:AF40"/>
    <mergeCell ref="N49:O49"/>
    <mergeCell ref="N50:O50"/>
    <mergeCell ref="AE50:AF50"/>
    <mergeCell ref="N51:O51"/>
    <mergeCell ref="AE51:AF51"/>
    <mergeCell ref="N52:O52"/>
    <mergeCell ref="AE52:AF52"/>
    <mergeCell ref="N44:O44"/>
    <mergeCell ref="AE44:AF44"/>
    <mergeCell ref="N45:O45"/>
    <mergeCell ref="N46:O46"/>
    <mergeCell ref="N47:O47"/>
    <mergeCell ref="N48:O48"/>
    <mergeCell ref="AE48:AF48"/>
    <mergeCell ref="N57:O57"/>
    <mergeCell ref="AE57:AF57"/>
    <mergeCell ref="N58:O58"/>
    <mergeCell ref="AE58:AF58"/>
    <mergeCell ref="N59:O59"/>
    <mergeCell ref="AE59:AF59"/>
    <mergeCell ref="N53:O53"/>
    <mergeCell ref="AE53:AF53"/>
    <mergeCell ref="N54:O54"/>
    <mergeCell ref="AE54:AF54"/>
    <mergeCell ref="N55:O55"/>
    <mergeCell ref="N56:O56"/>
    <mergeCell ref="AE56:AF56"/>
    <mergeCell ref="N63:O63"/>
    <mergeCell ref="T63:AD63"/>
    <mergeCell ref="AE63:AF63"/>
    <mergeCell ref="B64:M64"/>
    <mergeCell ref="N64:O64"/>
    <mergeCell ref="T64:AD64"/>
    <mergeCell ref="AE64:AF64"/>
    <mergeCell ref="N60:O60"/>
    <mergeCell ref="AE60:AF60"/>
    <mergeCell ref="N61:O61"/>
    <mergeCell ref="AE61:AF61"/>
    <mergeCell ref="N62:O62"/>
    <mergeCell ref="T62:AD62"/>
    <mergeCell ref="AE62:AF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8" orientation="portrait" cellComments="asDisplayed" r:id="rId1"/>
  <headerFooter alignWithMargins="0"/>
  <colBreaks count="1" manualBreakCount="1">
    <brk id="19" max="64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5" tint="0.39997558519241921"/>
  </sheetPr>
  <dimension ref="A1:W294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8" ht="23.25" customHeight="1">
      <c r="A2" s="419" t="s">
        <v>216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8" ht="14.1" customHeight="1">
      <c r="A3" s="420" t="str">
        <f>連結PL!A3</f>
        <v>自　平成28年04月01日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8" ht="14.1" customHeight="1">
      <c r="A4" s="420" t="str">
        <f>連結PL!A4</f>
        <v>至　平成29年03月31日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502" t="s">
        <v>191</v>
      </c>
      <c r="P4" s="502"/>
      <c r="Q4" s="502"/>
      <c r="R4" s="502"/>
    </row>
    <row r="5" spans="1:18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194</v>
      </c>
      <c r="N5" s="31"/>
      <c r="O5" s="245">
        <f>'連結BS 按分用'!P6</f>
        <v>0</v>
      </c>
      <c r="P5" s="245">
        <f>'連結BS 按分用'!Q6</f>
        <v>0</v>
      </c>
      <c r="Q5" s="245">
        <f>'連結BS 按分用'!R6</f>
        <v>0</v>
      </c>
      <c r="R5" s="245">
        <f>'連結BS 按分用'!S6</f>
        <v>0</v>
      </c>
    </row>
    <row r="6" spans="1:18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254">
        <f>'連結BS 按分用'!P7</f>
        <v>0</v>
      </c>
      <c r="P6" s="254">
        <f>'連結BS 按分用'!Q7</f>
        <v>0</v>
      </c>
      <c r="Q6" s="254">
        <f>'連結BS 按分用'!R7</f>
        <v>0</v>
      </c>
      <c r="R6" s="254">
        <f>'連結BS 按分用'!S7</f>
        <v>0</v>
      </c>
    </row>
    <row r="7" spans="1:18" ht="15.75" customHeight="1">
      <c r="A7" s="34"/>
      <c r="B7" s="35" t="s">
        <v>177</v>
      </c>
      <c r="C7" s="35"/>
      <c r="D7" s="29"/>
      <c r="E7" s="35"/>
      <c r="F7" s="35"/>
      <c r="G7" s="35"/>
      <c r="H7" s="35"/>
      <c r="I7" s="36"/>
      <c r="J7" s="36"/>
      <c r="K7" s="36"/>
      <c r="L7" s="416">
        <f>'連結PL 按分用'!L7:M7/1000000</f>
        <v>121.5564329285</v>
      </c>
      <c r="M7" s="417"/>
      <c r="O7" s="275">
        <f>$L7*O$6</f>
        <v>0</v>
      </c>
      <c r="P7" s="275">
        <f t="shared" ref="P7:R22" si="0">$L7*P$6</f>
        <v>0</v>
      </c>
      <c r="Q7" s="275">
        <f t="shared" si="0"/>
        <v>0</v>
      </c>
      <c r="R7" s="275">
        <f t="shared" si="0"/>
        <v>0</v>
      </c>
    </row>
    <row r="8" spans="1:18" ht="15.75" customHeight="1">
      <c r="A8" s="34"/>
      <c r="B8" s="35"/>
      <c r="C8" s="35" t="s">
        <v>178</v>
      </c>
      <c r="D8" s="35"/>
      <c r="E8" s="35"/>
      <c r="F8" s="35"/>
      <c r="G8" s="35"/>
      <c r="H8" s="35"/>
      <c r="I8" s="36"/>
      <c r="J8" s="36"/>
      <c r="K8" s="36"/>
      <c r="L8" s="416">
        <f>'連結PL 按分用'!L8:M8/1000000</f>
        <v>115.088024382</v>
      </c>
      <c r="M8" s="417"/>
      <c r="O8" s="265">
        <f t="shared" ref="O8:R41" si="1">$L8*O$6</f>
        <v>0</v>
      </c>
      <c r="P8" s="265">
        <f t="shared" si="0"/>
        <v>0</v>
      </c>
      <c r="Q8" s="265">
        <f t="shared" si="0"/>
        <v>0</v>
      </c>
      <c r="R8" s="265">
        <f t="shared" si="0"/>
        <v>0</v>
      </c>
    </row>
    <row r="9" spans="1:18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'連結PL 按分用'!L9:M9/1000000</f>
        <v>44.909677555999991</v>
      </c>
      <c r="M9" s="417"/>
      <c r="O9" s="265">
        <f t="shared" si="1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'連結PL 按分用'!L10:M10/1000000</f>
        <v>33.909612931999995</v>
      </c>
      <c r="M10" s="417"/>
      <c r="O10" s="265">
        <f t="shared" si="1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'連結PL 按分用'!L11:M11/1000000</f>
        <v>1.9619196240000001</v>
      </c>
      <c r="M11" s="417"/>
      <c r="O11" s="265">
        <f t="shared" si="1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'連結PL 按分用'!L12:M12/1000000</f>
        <v>0</v>
      </c>
      <c r="M12" s="417"/>
      <c r="O12" s="265">
        <f t="shared" si="1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'連結PL 按分用'!L13:M13/1000000</f>
        <v>9.0381450000000001</v>
      </c>
      <c r="M13" s="417"/>
      <c r="O13" s="265">
        <f t="shared" si="1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'連結PL 按分用'!L14:M14/1000000</f>
        <v>70.122826826000008</v>
      </c>
      <c r="M14" s="417"/>
      <c r="O14" s="265">
        <f t="shared" si="1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'連結PL 按分用'!L15:M15/1000000</f>
        <v>64.491767826</v>
      </c>
      <c r="M15" s="417"/>
      <c r="O15" s="265">
        <f t="shared" si="1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'連結PL 按分用'!L16:M16/1000000</f>
        <v>0</v>
      </c>
      <c r="M16" s="417"/>
      <c r="O16" s="265">
        <f t="shared" si="1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'連結PL 按分用'!L17:M17/1000000</f>
        <v>5.6240209999999999</v>
      </c>
      <c r="M17" s="417"/>
      <c r="O17" s="265">
        <f t="shared" si="1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'連結PL 按分用'!L18:M18/1000000</f>
        <v>7.038E-3</v>
      </c>
      <c r="M18" s="417"/>
      <c r="O18" s="265">
        <f t="shared" si="1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'連結PL 按分用'!L19:M19/1000000</f>
        <v>5.552E-2</v>
      </c>
      <c r="M19" s="417"/>
      <c r="O19" s="265">
        <f t="shared" si="1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'連結PL 按分用'!L20:M20/1000000</f>
        <v>0</v>
      </c>
      <c r="M20" s="417"/>
      <c r="O20" s="265">
        <f t="shared" si="1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'連結PL 按分用'!L21:M21/1000000</f>
        <v>0</v>
      </c>
      <c r="M21" s="417"/>
      <c r="O21" s="265">
        <f t="shared" si="1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'連結PL 按分用'!L22:M22/1000000</f>
        <v>5.552E-2</v>
      </c>
      <c r="M22" s="417"/>
      <c r="O22" s="265">
        <f t="shared" si="1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'連結PL 按分用'!L23:M23/1000000</f>
        <v>6.4684085465000001</v>
      </c>
      <c r="M23" s="417"/>
      <c r="O23" s="265">
        <f t="shared" si="1"/>
        <v>0</v>
      </c>
      <c r="P23" s="265">
        <f t="shared" si="1"/>
        <v>0</v>
      </c>
      <c r="Q23" s="265">
        <f t="shared" si="1"/>
        <v>0</v>
      </c>
      <c r="R23" s="265">
        <f t="shared" si="1"/>
        <v>0</v>
      </c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'連結PL 按分用'!L24:M24/1000000</f>
        <v>6.4602085465000005</v>
      </c>
      <c r="M24" s="417"/>
      <c r="O24" s="265">
        <f t="shared" si="1"/>
        <v>0</v>
      </c>
      <c r="P24" s="265">
        <f t="shared" si="1"/>
        <v>0</v>
      </c>
      <c r="Q24" s="265">
        <f t="shared" si="1"/>
        <v>0</v>
      </c>
      <c r="R24" s="265">
        <f t="shared" si="1"/>
        <v>0</v>
      </c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'連結PL 按分用'!L25:M25/1000000</f>
        <v>0</v>
      </c>
      <c r="M25" s="417"/>
      <c r="O25" s="265">
        <f t="shared" si="1"/>
        <v>0</v>
      </c>
      <c r="P25" s="265">
        <f t="shared" si="1"/>
        <v>0</v>
      </c>
      <c r="Q25" s="265">
        <f t="shared" si="1"/>
        <v>0</v>
      </c>
      <c r="R25" s="265">
        <f t="shared" si="1"/>
        <v>0</v>
      </c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'連結PL 按分用'!L26:M26/1000000</f>
        <v>0</v>
      </c>
      <c r="M26" s="417"/>
      <c r="O26" s="265">
        <f t="shared" si="1"/>
        <v>0</v>
      </c>
      <c r="P26" s="265">
        <f t="shared" si="1"/>
        <v>0</v>
      </c>
      <c r="Q26" s="265">
        <f t="shared" si="1"/>
        <v>0</v>
      </c>
      <c r="R26" s="265">
        <f t="shared" si="1"/>
        <v>0</v>
      </c>
    </row>
    <row r="27" spans="1:23" s="7" customFormat="1" ht="15.75" customHeight="1">
      <c r="A27" s="34"/>
      <c r="B27" s="35"/>
      <c r="C27" s="35"/>
      <c r="D27" s="207" t="s">
        <v>174</v>
      </c>
      <c r="E27" s="207"/>
      <c r="F27" s="207"/>
      <c r="G27" s="207"/>
      <c r="H27" s="207"/>
      <c r="I27" s="37"/>
      <c r="J27" s="37"/>
      <c r="K27" s="37"/>
      <c r="L27" s="416">
        <f>'連結PL 按分用'!L27:M27/1000000</f>
        <v>8.2000000000000007E-3</v>
      </c>
      <c r="M27" s="417"/>
      <c r="O27" s="265">
        <f t="shared" si="1"/>
        <v>0</v>
      </c>
      <c r="P27" s="265">
        <f t="shared" si="1"/>
        <v>0</v>
      </c>
      <c r="Q27" s="265">
        <f t="shared" si="1"/>
        <v>0</v>
      </c>
      <c r="R27" s="265">
        <f t="shared" si="1"/>
        <v>0</v>
      </c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'連結PL 按分用'!L28:M28/1000000</f>
        <v>0.40284788999999999</v>
      </c>
      <c r="M28" s="417"/>
      <c r="O28" s="265">
        <f t="shared" si="1"/>
        <v>0</v>
      </c>
      <c r="P28" s="265">
        <f t="shared" si="1"/>
        <v>0</v>
      </c>
      <c r="Q28" s="265">
        <f t="shared" si="1"/>
        <v>0</v>
      </c>
      <c r="R28" s="265">
        <f t="shared" si="1"/>
        <v>0</v>
      </c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'連結PL 按分用'!L29:M29/1000000</f>
        <v>0.40255000000000002</v>
      </c>
      <c r="M29" s="417"/>
      <c r="O29" s="265">
        <f t="shared" si="1"/>
        <v>0</v>
      </c>
      <c r="P29" s="265">
        <f t="shared" si="1"/>
        <v>0</v>
      </c>
      <c r="Q29" s="265">
        <f t="shared" si="1"/>
        <v>0</v>
      </c>
      <c r="R29" s="265">
        <f t="shared" si="1"/>
        <v>0</v>
      </c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f>'連結PL 按分用'!L30:M30/1000000</f>
        <v>2.9788999999999998E-4</v>
      </c>
      <c r="M30" s="417"/>
      <c r="O30" s="265">
        <f t="shared" si="1"/>
        <v>0</v>
      </c>
      <c r="P30" s="265">
        <f t="shared" si="1"/>
        <v>0</v>
      </c>
      <c r="Q30" s="265">
        <f t="shared" si="1"/>
        <v>0</v>
      </c>
      <c r="R30" s="265">
        <f t="shared" si="1"/>
        <v>0</v>
      </c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'連結PL 按分用'!L31:M31/1000000</f>
        <v>121.1535850385</v>
      </c>
      <c r="M31" s="427"/>
      <c r="O31" s="266">
        <f t="shared" si="1"/>
        <v>0</v>
      </c>
      <c r="P31" s="266">
        <f t="shared" si="1"/>
        <v>0</v>
      </c>
      <c r="Q31" s="266">
        <f t="shared" si="1"/>
        <v>0</v>
      </c>
      <c r="R31" s="266">
        <f t="shared" si="1"/>
        <v>0</v>
      </c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'連結PL 按分用'!L32:M32/1000000</f>
        <v>0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1:18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'連結PL 按分用'!L33:M33/1000000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1:18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'連結PL 按分用'!L34:M34/1000000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1:18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'連結PL 按分用'!L35:M35/1000000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1:18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'連結PL 按分用'!L36:M36/1000000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1:18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'連結PL 按分用'!L37:M37/1000000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1:18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'連結PL 按分用'!L38:M38/1000000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1:18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'連結PL 按分用'!L39:M39/1000000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1:18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f>'連結PL 按分用'!L40:M40/1000000</f>
        <v>0</v>
      </c>
      <c r="M40" s="429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1:18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28">
        <f>'連結PL 按分用'!L41:M41/1000000</f>
        <v>121.1535850385</v>
      </c>
      <c r="M41" s="429"/>
      <c r="O41" s="266">
        <f t="shared" si="1"/>
        <v>0</v>
      </c>
      <c r="P41" s="266">
        <f t="shared" si="1"/>
        <v>0</v>
      </c>
      <c r="Q41" s="266">
        <f t="shared" si="1"/>
        <v>0</v>
      </c>
      <c r="R41" s="266">
        <f t="shared" si="1"/>
        <v>0</v>
      </c>
    </row>
    <row r="42" spans="1:18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8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8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8" s="7" customFormat="1" ht="15.6" customHeight="1"/>
    <row r="46" spans="1:18" s="7" customFormat="1" ht="3.75" customHeight="1"/>
    <row r="47" spans="1:18" s="7" customFormat="1" ht="15.6" customHeight="1"/>
    <row r="48" spans="1:18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2">
    <mergeCell ref="O4:R4"/>
    <mergeCell ref="A6:K6"/>
    <mergeCell ref="L6:M6"/>
    <mergeCell ref="L12:M12"/>
    <mergeCell ref="A1:M1"/>
    <mergeCell ref="A2:M2"/>
    <mergeCell ref="A3:M3"/>
    <mergeCell ref="A4:M4"/>
    <mergeCell ref="L7:M7"/>
    <mergeCell ref="L8:M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7:M37"/>
    <mergeCell ref="L38:M38"/>
    <mergeCell ref="L39:M39"/>
    <mergeCell ref="L40:M40"/>
    <mergeCell ref="L41:M41"/>
  </mergeCells>
  <phoneticPr fontId="3"/>
  <printOptions horizontalCentered="1"/>
  <pageMargins left="0" right="0" top="0.51181102362204722" bottom="0.59055118110236227" header="0.35433070866141736" footer="0.31496062992125984"/>
  <pageSetup paperSize="9" scale="96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5" tint="0.39997558519241921"/>
  </sheetPr>
  <dimension ref="A1:T296"/>
  <sheetViews>
    <sheetView showGridLines="0" view="pageBreakPreview" zoomScale="120" zoomScaleNormal="100" zoomScaleSheetLayoutView="120" workbookViewId="0">
      <selection activeCell="B4" sqref="B4:M4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0.625" style="1" customWidth="1"/>
    <col min="15" max="18" width="13.25" style="1" customWidth="1"/>
    <col min="19" max="19" width="0.625" style="1" customWidth="1"/>
    <col min="20" max="16384" width="9" style="1"/>
  </cols>
  <sheetData>
    <row r="1" spans="1:18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8" ht="18.75" customHeight="1">
      <c r="A2" s="31"/>
      <c r="B2" s="434" t="s">
        <v>217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8" ht="14.45" customHeight="1">
      <c r="A3" s="58"/>
      <c r="B3" s="435" t="str">
        <f>連結NW!B3</f>
        <v>自　　平成28年04月01日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8" ht="14.45" customHeight="1">
      <c r="A4" s="58"/>
      <c r="B4" s="435" t="str">
        <f>連結NW!B4</f>
        <v>至　　平成29年03月31日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8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195</v>
      </c>
      <c r="O5" s="503" t="s">
        <v>191</v>
      </c>
      <c r="P5" s="504"/>
      <c r="Q5" s="504"/>
      <c r="R5" s="505"/>
    </row>
    <row r="6" spans="1:18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  <c r="O6" s="246">
        <f>'連結BS 按分用'!P6</f>
        <v>0</v>
      </c>
      <c r="P6" s="246">
        <f>'連結BS 按分用'!Q6</f>
        <v>0</v>
      </c>
      <c r="Q6" s="246">
        <f>'連結BS 按分用'!R6</f>
        <v>0</v>
      </c>
      <c r="R6" s="246">
        <f>'連結BS 按分用'!S6</f>
        <v>0</v>
      </c>
    </row>
    <row r="7" spans="1:18" ht="29.25" customHeight="1" thickBot="1">
      <c r="B7" s="439"/>
      <c r="C7" s="440"/>
      <c r="D7" s="440"/>
      <c r="E7" s="440"/>
      <c r="F7" s="440"/>
      <c r="G7" s="440"/>
      <c r="H7" s="440"/>
      <c r="I7" s="441"/>
      <c r="J7" s="509"/>
      <c r="K7" s="510"/>
      <c r="L7" s="218" t="s">
        <v>94</v>
      </c>
      <c r="M7" s="210" t="s">
        <v>95</v>
      </c>
      <c r="O7" s="255">
        <f>'連結BS 按分用'!P7</f>
        <v>0</v>
      </c>
      <c r="P7" s="255">
        <f>'連結BS 按分用'!Q7</f>
        <v>0</v>
      </c>
      <c r="Q7" s="255">
        <f>'連結BS 按分用'!R7</f>
        <v>0</v>
      </c>
      <c r="R7" s="255">
        <f>'連結BS 按分用'!S7</f>
        <v>0</v>
      </c>
    </row>
    <row r="8" spans="1:18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44">
        <f>'連結NW 按分用'!J8/1000000</f>
        <v>32.046122194500001</v>
      </c>
      <c r="K8" s="511"/>
      <c r="L8" s="268">
        <f>'連結NW 按分用'!L8/1000000</f>
        <v>64.285026000000002</v>
      </c>
      <c r="M8" s="269">
        <f>'連結NW 按分用'!M8/1000000</f>
        <v>-32.238903805500001</v>
      </c>
      <c r="O8" s="275">
        <f t="shared" ref="O8:R23" si="0">$J8*O$7</f>
        <v>0</v>
      </c>
      <c r="P8" s="275">
        <f t="shared" si="0"/>
        <v>0</v>
      </c>
      <c r="Q8" s="275">
        <f t="shared" si="0"/>
        <v>0</v>
      </c>
      <c r="R8" s="275">
        <f t="shared" si="0"/>
        <v>0</v>
      </c>
    </row>
    <row r="9" spans="1:18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16">
        <f>'連結NW 按分用'!J9/1000000</f>
        <v>-121.1535850385</v>
      </c>
      <c r="K9" s="486"/>
      <c r="L9" s="270"/>
      <c r="M9" s="271">
        <f>'連結NW 按分用'!M9/1000000</f>
        <v>-121.1535850385</v>
      </c>
      <c r="O9" s="265">
        <f t="shared" si="0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</row>
    <row r="10" spans="1:18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>'連結NW 按分用'!J10/1000000</f>
        <v>106.7426157965</v>
      </c>
      <c r="K10" s="486"/>
      <c r="L10" s="270"/>
      <c r="M10" s="271">
        <f>'連結NW 按分用'!M10/1000000</f>
        <v>106.7426157965</v>
      </c>
      <c r="O10" s="265">
        <f t="shared" si="0"/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>'連結NW 按分用'!J11/1000000</f>
        <v>106.7426157965</v>
      </c>
      <c r="K11" s="486"/>
      <c r="L11" s="270"/>
      <c r="M11" s="271">
        <f>'連結NW 按分用'!M11/1000000</f>
        <v>106.7426157965</v>
      </c>
      <c r="O11" s="265">
        <f t="shared" si="0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16">
        <f>'連結NW 按分用'!J12/1000000</f>
        <v>0</v>
      </c>
      <c r="K12" s="486"/>
      <c r="L12" s="272"/>
      <c r="M12" s="271">
        <f>'連結NW 按分用'!M12/1000000</f>
        <v>0</v>
      </c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26">
        <f>'連結NW 按分用'!J13/1000000</f>
        <v>-14.410969241999998</v>
      </c>
      <c r="K13" s="506"/>
      <c r="L13" s="273"/>
      <c r="M13" s="274">
        <f>'連結NW 按分用'!M13/1000000</f>
        <v>-14.410969241999998</v>
      </c>
      <c r="O13" s="266">
        <f t="shared" si="0"/>
        <v>0</v>
      </c>
      <c r="P13" s="266">
        <f t="shared" si="0"/>
        <v>0</v>
      </c>
      <c r="Q13" s="266">
        <f t="shared" si="0"/>
        <v>0</v>
      </c>
      <c r="R13" s="266">
        <f t="shared" si="0"/>
        <v>0</v>
      </c>
    </row>
    <row r="14" spans="1:18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75">
        <f>'連結NW 按分用'!L14/1000000</f>
        <v>-9.2871659999999991</v>
      </c>
      <c r="M14" s="271">
        <f>'連結NW 按分用'!M14/1000000</f>
        <v>9.2871659999999991</v>
      </c>
      <c r="O14" s="265">
        <f t="shared" si="0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'連結NW 按分用'!L15/1000000</f>
        <v>0.64800000000000002</v>
      </c>
      <c r="M15" s="271">
        <f>'連結NW 按分用'!M15/1000000</f>
        <v>-0.64800000000000002</v>
      </c>
      <c r="O15" s="265">
        <f t="shared" si="0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'連結NW 按分用'!L16/1000000</f>
        <v>-5.6240209999999999</v>
      </c>
      <c r="M16" s="271">
        <f>'連結NW 按分用'!M16/1000000</f>
        <v>5.6240209999999999</v>
      </c>
      <c r="O16" s="265">
        <f t="shared" si="0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f>'連結NW 按分用'!L17/1000000</f>
        <v>0</v>
      </c>
      <c r="M17" s="271">
        <f>'連結NW 按分用'!M17/1000000</f>
        <v>0</v>
      </c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'連結NW 按分用'!L18/1000000</f>
        <v>-4.3111449999999998</v>
      </c>
      <c r="M18" s="271">
        <f>'連結NW 按分用'!M18/1000000</f>
        <v>4.3111449999999998</v>
      </c>
      <c r="O18" s="265">
        <f t="shared" si="0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f>'連結NW 按分用'!J19/1000000</f>
        <v>0</v>
      </c>
      <c r="K19" s="486"/>
      <c r="L19" s="265">
        <f>'連結NW 按分用'!L19/1000000</f>
        <v>0</v>
      </c>
      <c r="M19" s="276"/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f>'連結NW 按分用'!J20/1000000</f>
        <v>0</v>
      </c>
      <c r="K20" s="486"/>
      <c r="L20" s="265">
        <f>'連結NW 按分用'!L20/1000000</f>
        <v>0</v>
      </c>
      <c r="M20" s="276"/>
      <c r="O20" s="265">
        <f t="shared" si="0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16">
        <f>'連結NW 按分用'!J21/1000000</f>
        <v>0</v>
      </c>
      <c r="K21" s="486"/>
      <c r="L21" s="265">
        <f>'連結NW 按分用'!L21/1000000</f>
        <v>0</v>
      </c>
      <c r="M21" s="271">
        <f>'連結NW 按分用'!M21/1000000</f>
        <v>0</v>
      </c>
      <c r="N21" s="207"/>
      <c r="O21" s="265">
        <f t="shared" si="0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49">
        <f>'連結NW 按分用'!J22/1000000</f>
        <v>-14.410969241999998</v>
      </c>
      <c r="K22" s="487"/>
      <c r="L22" s="277">
        <f>'連結NW 按分用'!L22/1000000</f>
        <v>-9.2871659999999991</v>
      </c>
      <c r="M22" s="278">
        <f>'連結NW 按分用'!M22/1000000</f>
        <v>-5.1238032419999984</v>
      </c>
      <c r="N22" s="207"/>
      <c r="O22" s="266">
        <f t="shared" si="0"/>
        <v>0</v>
      </c>
      <c r="P22" s="266">
        <f t="shared" si="0"/>
        <v>0</v>
      </c>
      <c r="Q22" s="266">
        <f t="shared" si="0"/>
        <v>0</v>
      </c>
      <c r="R22" s="266">
        <f t="shared" si="0"/>
        <v>0</v>
      </c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30">
        <f>'連結NW 按分用'!J23/1000000</f>
        <v>17.6351529525</v>
      </c>
      <c r="K23" s="488"/>
      <c r="L23" s="279">
        <f>'連結NW 按分用'!L23/1000000</f>
        <v>54.997860000000003</v>
      </c>
      <c r="M23" s="280">
        <f>'連結NW 按分用'!M23/1000000</f>
        <v>-37.362707047500002</v>
      </c>
      <c r="N23" s="207"/>
      <c r="O23" s="266">
        <f t="shared" si="0"/>
        <v>0</v>
      </c>
      <c r="P23" s="266">
        <f t="shared" si="0"/>
        <v>0</v>
      </c>
      <c r="Q23" s="266">
        <f t="shared" si="0"/>
        <v>0</v>
      </c>
      <c r="R23" s="266">
        <f t="shared" si="0"/>
        <v>0</v>
      </c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3">
    <mergeCell ref="O5:R5"/>
    <mergeCell ref="B6:I7"/>
    <mergeCell ref="J6:K7"/>
    <mergeCell ref="J13:K13"/>
    <mergeCell ref="B1:M1"/>
    <mergeCell ref="B2:M2"/>
    <mergeCell ref="B3:M3"/>
    <mergeCell ref="B4:M4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07" orientation="landscape" cellComments="asDisplayed" r:id="rId1"/>
  <headerFooter alignWithMargins="0"/>
  <rowBreaks count="2" manualBreakCount="2">
    <brk id="140" max="16383" man="1"/>
    <brk id="194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5" tint="0.39997558519241921"/>
  </sheetPr>
  <dimension ref="A1:R79"/>
  <sheetViews>
    <sheetView showGridLines="0" view="pageBreakPreview" zoomScale="110" zoomScaleNormal="100" zoomScaleSheetLayoutView="110" workbookViewId="0">
      <selection activeCell="B4" sqref="B4:M4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625" style="1" customWidth="1"/>
    <col min="15" max="18" width="13.375" style="1" customWidth="1"/>
    <col min="19" max="19" width="0.75" style="1" customWidth="1"/>
    <col min="20" max="16384" width="9" style="1"/>
  </cols>
  <sheetData>
    <row r="1" spans="1:18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8" ht="18" customHeight="1">
      <c r="A2" s="176"/>
      <c r="B2" s="455" t="s">
        <v>218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8" s="28" customFormat="1" ht="15.95" customHeight="1">
      <c r="B3" s="456" t="str">
        <f>連結CF!B3</f>
        <v>自　　平成28年04月01日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8" s="28" customFormat="1" ht="15.95" customHeight="1">
      <c r="B4" s="456" t="str">
        <f>連結CF!B4</f>
        <v>至　　平成29年03月31日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8" s="29" customFormat="1" ht="17.25" customHeight="1" thickBot="1">
      <c r="M5" s="177" t="s">
        <v>192</v>
      </c>
      <c r="O5" s="507" t="s">
        <v>191</v>
      </c>
      <c r="P5" s="507"/>
      <c r="Q5" s="507"/>
      <c r="R5" s="507"/>
    </row>
    <row r="6" spans="1:18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  <c r="O6" s="247">
        <f>'連結BS 按分用'!P6</f>
        <v>0</v>
      </c>
      <c r="P6" s="247">
        <f>'連結BS 按分用'!Q6</f>
        <v>0</v>
      </c>
      <c r="Q6" s="247">
        <f>'連結BS 按分用'!R6</f>
        <v>0</v>
      </c>
      <c r="R6" s="247">
        <f>'連結BS 按分用'!S6</f>
        <v>0</v>
      </c>
    </row>
    <row r="7" spans="1:18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  <c r="O7" s="256">
        <f>'連結BS 按分用'!P7</f>
        <v>0</v>
      </c>
      <c r="P7" s="256">
        <f>'連結BS 按分用'!Q7</f>
        <v>0</v>
      </c>
      <c r="Q7" s="256">
        <f>'連結BS 按分用'!R7</f>
        <v>0</v>
      </c>
      <c r="R7" s="256">
        <f>'連結BS 按分用'!S7</f>
        <v>0</v>
      </c>
    </row>
    <row r="8" spans="1:18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  <c r="O8" s="236"/>
      <c r="P8" s="236"/>
      <c r="Q8" s="236"/>
      <c r="R8" s="236"/>
    </row>
    <row r="9" spans="1:18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'連結CF 按分用'!L9/1000000</f>
        <v>107.65675853549999</v>
      </c>
      <c r="M9" s="417"/>
      <c r="O9" s="265">
        <f>$L9*O$7</f>
        <v>0</v>
      </c>
      <c r="P9" s="265">
        <f t="shared" ref="P9:R24" si="0">$L9*P$7</f>
        <v>0</v>
      </c>
      <c r="Q9" s="265">
        <f t="shared" si="0"/>
        <v>0</v>
      </c>
      <c r="R9" s="265">
        <f t="shared" si="0"/>
        <v>0</v>
      </c>
    </row>
    <row r="10" spans="1:18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'連結CF 按分用'!L10/1000000</f>
        <v>101.18834998899999</v>
      </c>
      <c r="M10" s="417"/>
      <c r="O10" s="265">
        <f t="shared" ref="O10:R54" si="1">$L10*O$7</f>
        <v>0</v>
      </c>
      <c r="P10" s="265">
        <f t="shared" si="0"/>
        <v>0</v>
      </c>
      <c r="Q10" s="265">
        <f t="shared" si="0"/>
        <v>0</v>
      </c>
      <c r="R10" s="265">
        <f t="shared" si="0"/>
        <v>0</v>
      </c>
    </row>
    <row r="11" spans="1:18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'連結CF 按分用'!L11/1000000</f>
        <v>36.634024162999999</v>
      </c>
      <c r="M11" s="417"/>
      <c r="O11" s="265">
        <f t="shared" si="1"/>
        <v>0</v>
      </c>
      <c r="P11" s="265">
        <f t="shared" si="0"/>
        <v>0</v>
      </c>
      <c r="Q11" s="265">
        <f t="shared" si="0"/>
        <v>0</v>
      </c>
      <c r="R11" s="265">
        <f t="shared" si="0"/>
        <v>0</v>
      </c>
    </row>
    <row r="12" spans="1:18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'連結CF 按分用'!L12/1000000</f>
        <v>64.498805825999995</v>
      </c>
      <c r="M12" s="417"/>
      <c r="O12" s="265">
        <f t="shared" si="1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</row>
    <row r="13" spans="1:18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'連結CF 按分用'!L13/1000000</f>
        <v>0</v>
      </c>
      <c r="M13" s="417"/>
      <c r="O13" s="265">
        <f t="shared" si="1"/>
        <v>0</v>
      </c>
      <c r="P13" s="265">
        <f t="shared" si="0"/>
        <v>0</v>
      </c>
      <c r="Q13" s="265">
        <f t="shared" si="0"/>
        <v>0</v>
      </c>
      <c r="R13" s="265">
        <f t="shared" si="0"/>
        <v>0</v>
      </c>
    </row>
    <row r="14" spans="1:18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'連結CF 按分用'!L14/1000000</f>
        <v>5.552E-2</v>
      </c>
      <c r="M14" s="417"/>
      <c r="O14" s="265">
        <f t="shared" si="1"/>
        <v>0</v>
      </c>
      <c r="P14" s="265">
        <f t="shared" si="0"/>
        <v>0</v>
      </c>
      <c r="Q14" s="265">
        <f t="shared" si="0"/>
        <v>0</v>
      </c>
      <c r="R14" s="265">
        <f t="shared" si="0"/>
        <v>0</v>
      </c>
    </row>
    <row r="15" spans="1:18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'連結CF 按分用'!L15/1000000</f>
        <v>6.4684085465000001</v>
      </c>
      <c r="M15" s="417"/>
      <c r="O15" s="265">
        <f t="shared" si="1"/>
        <v>0</v>
      </c>
      <c r="P15" s="265">
        <f t="shared" si="0"/>
        <v>0</v>
      </c>
      <c r="Q15" s="265">
        <f t="shared" si="0"/>
        <v>0</v>
      </c>
      <c r="R15" s="265">
        <f t="shared" si="0"/>
        <v>0</v>
      </c>
    </row>
    <row r="16" spans="1:18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'連結CF 按分用'!L16/1000000</f>
        <v>6.4602085465000005</v>
      </c>
      <c r="M16" s="417"/>
      <c r="O16" s="265">
        <f t="shared" si="1"/>
        <v>0</v>
      </c>
      <c r="P16" s="265">
        <f t="shared" si="0"/>
        <v>0</v>
      </c>
      <c r="Q16" s="265">
        <f t="shared" si="0"/>
        <v>0</v>
      </c>
      <c r="R16" s="265">
        <f t="shared" si="0"/>
        <v>0</v>
      </c>
    </row>
    <row r="17" spans="2:18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'連結CF 按分用'!L17/1000000</f>
        <v>0</v>
      </c>
      <c r="M17" s="417"/>
      <c r="O17" s="265">
        <f t="shared" si="1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</row>
    <row r="18" spans="2:18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'連結CF 按分用'!L18/1000000</f>
        <v>0</v>
      </c>
      <c r="M18" s="417"/>
      <c r="O18" s="265">
        <f t="shared" si="1"/>
        <v>0</v>
      </c>
      <c r="P18" s="265">
        <f t="shared" si="0"/>
        <v>0</v>
      </c>
      <c r="Q18" s="265">
        <f t="shared" si="0"/>
        <v>0</v>
      </c>
      <c r="R18" s="265">
        <f t="shared" si="0"/>
        <v>0</v>
      </c>
    </row>
    <row r="19" spans="2:18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'連結CF 按分用'!L19/1000000</f>
        <v>8.2000000000000007E-3</v>
      </c>
      <c r="M19" s="417"/>
      <c r="O19" s="265">
        <f t="shared" si="1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</row>
    <row r="20" spans="2:18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'連結CF 按分用'!L20/1000000</f>
        <v>107.14546368649999</v>
      </c>
      <c r="M20" s="417"/>
      <c r="O20" s="265">
        <f t="shared" si="1"/>
        <v>0</v>
      </c>
      <c r="P20" s="265">
        <f t="shared" si="0"/>
        <v>0</v>
      </c>
      <c r="Q20" s="265">
        <f t="shared" si="0"/>
        <v>0</v>
      </c>
      <c r="R20" s="265">
        <f t="shared" si="0"/>
        <v>0</v>
      </c>
    </row>
    <row r="21" spans="2:18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'連結CF 按分用'!L21/1000000</f>
        <v>106.7426157965</v>
      </c>
      <c r="M21" s="417"/>
      <c r="O21" s="265">
        <f t="shared" si="1"/>
        <v>0</v>
      </c>
      <c r="P21" s="265">
        <f t="shared" si="0"/>
        <v>0</v>
      </c>
      <c r="Q21" s="265">
        <f t="shared" si="0"/>
        <v>0</v>
      </c>
      <c r="R21" s="265">
        <f t="shared" si="0"/>
        <v>0</v>
      </c>
    </row>
    <row r="22" spans="2:18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'連結CF 按分用'!L22/1000000</f>
        <v>0</v>
      </c>
      <c r="M22" s="417"/>
      <c r="O22" s="265">
        <f t="shared" si="1"/>
        <v>0</v>
      </c>
      <c r="P22" s="265">
        <f t="shared" si="0"/>
        <v>0</v>
      </c>
      <c r="Q22" s="265">
        <f t="shared" si="0"/>
        <v>0</v>
      </c>
      <c r="R22" s="265">
        <f t="shared" si="0"/>
        <v>0</v>
      </c>
    </row>
    <row r="23" spans="2:18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'連結CF 按分用'!L23/1000000</f>
        <v>0.40255000000000002</v>
      </c>
      <c r="M23" s="417"/>
      <c r="O23" s="265">
        <f t="shared" si="1"/>
        <v>0</v>
      </c>
      <c r="P23" s="265">
        <f t="shared" si="0"/>
        <v>0</v>
      </c>
      <c r="Q23" s="265">
        <f t="shared" si="0"/>
        <v>0</v>
      </c>
      <c r="R23" s="265">
        <f t="shared" si="0"/>
        <v>0</v>
      </c>
    </row>
    <row r="24" spans="2:18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'連結CF 按分用'!L24/1000000</f>
        <v>2.9788999999999998E-4</v>
      </c>
      <c r="M24" s="417"/>
      <c r="O24" s="265">
        <f t="shared" si="1"/>
        <v>0</v>
      </c>
      <c r="P24" s="265">
        <f t="shared" si="0"/>
        <v>0</v>
      </c>
      <c r="Q24" s="265">
        <f t="shared" si="0"/>
        <v>0</v>
      </c>
      <c r="R24" s="265">
        <f t="shared" si="0"/>
        <v>0</v>
      </c>
    </row>
    <row r="25" spans="2:18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'連結CF 按分用'!L25/1000000</f>
        <v>0</v>
      </c>
      <c r="M25" s="417"/>
      <c r="O25" s="265">
        <f t="shared" si="1"/>
        <v>0</v>
      </c>
      <c r="P25" s="265">
        <f t="shared" si="1"/>
        <v>0</v>
      </c>
      <c r="Q25" s="265">
        <f t="shared" si="1"/>
        <v>0</v>
      </c>
      <c r="R25" s="265">
        <f t="shared" si="1"/>
        <v>0</v>
      </c>
    </row>
    <row r="26" spans="2:18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'連結CF 按分用'!L26/1000000</f>
        <v>0</v>
      </c>
      <c r="M26" s="417"/>
      <c r="O26" s="265">
        <f t="shared" si="1"/>
        <v>0</v>
      </c>
      <c r="P26" s="265">
        <f t="shared" si="1"/>
        <v>0</v>
      </c>
      <c r="Q26" s="265">
        <f t="shared" si="1"/>
        <v>0</v>
      </c>
      <c r="R26" s="265">
        <f t="shared" si="1"/>
        <v>0</v>
      </c>
    </row>
    <row r="27" spans="2:18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'連結CF 按分用'!L27/1000000</f>
        <v>0</v>
      </c>
      <c r="M27" s="417"/>
      <c r="O27" s="265">
        <f t="shared" si="1"/>
        <v>0</v>
      </c>
      <c r="P27" s="265">
        <f t="shared" si="1"/>
        <v>0</v>
      </c>
      <c r="Q27" s="265">
        <f t="shared" si="1"/>
        <v>0</v>
      </c>
      <c r="R27" s="265">
        <f t="shared" si="1"/>
        <v>0</v>
      </c>
    </row>
    <row r="28" spans="2:18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f>'連結CF 按分用'!L28/1000000</f>
        <v>0</v>
      </c>
      <c r="M28" s="417"/>
      <c r="O28" s="265">
        <f t="shared" si="1"/>
        <v>0</v>
      </c>
      <c r="P28" s="265">
        <f t="shared" si="1"/>
        <v>0</v>
      </c>
      <c r="Q28" s="265">
        <f t="shared" si="1"/>
        <v>0</v>
      </c>
      <c r="R28" s="265">
        <f t="shared" si="1"/>
        <v>0</v>
      </c>
    </row>
    <row r="29" spans="2:18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'連結CF 按分用'!L29/1000000</f>
        <v>-0.511294848999992</v>
      </c>
      <c r="M29" s="427"/>
      <c r="O29" s="266">
        <f t="shared" si="1"/>
        <v>0</v>
      </c>
      <c r="P29" s="266">
        <f t="shared" si="1"/>
        <v>0</v>
      </c>
      <c r="Q29" s="266">
        <f t="shared" si="1"/>
        <v>0</v>
      </c>
      <c r="R29" s="266">
        <f t="shared" si="1"/>
        <v>0</v>
      </c>
    </row>
    <row r="30" spans="2:18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  <c r="O30" s="265"/>
      <c r="P30" s="265"/>
      <c r="Q30" s="265"/>
      <c r="R30" s="265"/>
    </row>
    <row r="31" spans="2:18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'連結CF 按分用'!L31/1000000</f>
        <v>0.64800000000000002</v>
      </c>
      <c r="M31" s="417"/>
      <c r="O31" s="265">
        <f t="shared" si="1"/>
        <v>0</v>
      </c>
      <c r="P31" s="265">
        <f t="shared" si="1"/>
        <v>0</v>
      </c>
      <c r="Q31" s="265">
        <f t="shared" si="1"/>
        <v>0</v>
      </c>
      <c r="R31" s="265">
        <f t="shared" si="1"/>
        <v>0</v>
      </c>
    </row>
    <row r="32" spans="2:18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'連結CF 按分用'!L32/1000000</f>
        <v>0.64800000000000002</v>
      </c>
      <c r="M32" s="417"/>
      <c r="O32" s="265">
        <f t="shared" si="1"/>
        <v>0</v>
      </c>
      <c r="P32" s="265">
        <f t="shared" si="1"/>
        <v>0</v>
      </c>
      <c r="Q32" s="265">
        <f t="shared" si="1"/>
        <v>0</v>
      </c>
      <c r="R32" s="265">
        <f t="shared" si="1"/>
        <v>0</v>
      </c>
    </row>
    <row r="33" spans="2:18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'連結CF 按分用'!L33/1000000</f>
        <v>0</v>
      </c>
      <c r="M33" s="417"/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</row>
    <row r="34" spans="2:18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'連結CF 按分用'!L34/1000000</f>
        <v>0</v>
      </c>
      <c r="M34" s="417"/>
      <c r="O34" s="265">
        <f t="shared" si="1"/>
        <v>0</v>
      </c>
      <c r="P34" s="265">
        <f t="shared" si="1"/>
        <v>0</v>
      </c>
      <c r="Q34" s="265">
        <f t="shared" si="1"/>
        <v>0</v>
      </c>
      <c r="R34" s="265">
        <f t="shared" si="1"/>
        <v>0</v>
      </c>
    </row>
    <row r="35" spans="2:18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'連結CF 按分用'!L35/1000000</f>
        <v>0</v>
      </c>
      <c r="M35" s="417"/>
      <c r="O35" s="265">
        <f t="shared" si="1"/>
        <v>0</v>
      </c>
      <c r="P35" s="265">
        <f t="shared" si="1"/>
        <v>0</v>
      </c>
      <c r="Q35" s="265">
        <f t="shared" si="1"/>
        <v>0</v>
      </c>
      <c r="R35" s="265">
        <f t="shared" si="1"/>
        <v>0</v>
      </c>
    </row>
    <row r="36" spans="2:18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'連結CF 按分用'!L36/1000000</f>
        <v>0</v>
      </c>
      <c r="M36" s="417"/>
      <c r="O36" s="265">
        <f t="shared" si="1"/>
        <v>0</v>
      </c>
      <c r="P36" s="265">
        <f t="shared" si="1"/>
        <v>0</v>
      </c>
      <c r="Q36" s="265">
        <f t="shared" si="1"/>
        <v>0</v>
      </c>
      <c r="R36" s="265">
        <f t="shared" si="1"/>
        <v>0</v>
      </c>
    </row>
    <row r="37" spans="2:18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'連結CF 按分用'!L37/1000000</f>
        <v>0</v>
      </c>
      <c r="M37" s="417"/>
      <c r="O37" s="265">
        <f t="shared" si="1"/>
        <v>0</v>
      </c>
      <c r="P37" s="265">
        <f t="shared" si="1"/>
        <v>0</v>
      </c>
      <c r="Q37" s="265">
        <f t="shared" si="1"/>
        <v>0</v>
      </c>
      <c r="R37" s="265">
        <f t="shared" si="1"/>
        <v>0</v>
      </c>
    </row>
    <row r="38" spans="2:18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'連結CF 按分用'!L38/1000000</f>
        <v>0</v>
      </c>
      <c r="M38" s="417"/>
      <c r="O38" s="265">
        <f t="shared" si="1"/>
        <v>0</v>
      </c>
      <c r="P38" s="265">
        <f t="shared" si="1"/>
        <v>0</v>
      </c>
      <c r="Q38" s="265">
        <f t="shared" si="1"/>
        <v>0</v>
      </c>
      <c r="R38" s="265">
        <f t="shared" si="1"/>
        <v>0</v>
      </c>
    </row>
    <row r="39" spans="2:18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'連結CF 按分用'!L39/1000000</f>
        <v>0</v>
      </c>
      <c r="M39" s="417"/>
      <c r="O39" s="265">
        <f t="shared" si="1"/>
        <v>0</v>
      </c>
      <c r="P39" s="265">
        <f t="shared" si="1"/>
        <v>0</v>
      </c>
      <c r="Q39" s="265">
        <f t="shared" si="1"/>
        <v>0</v>
      </c>
      <c r="R39" s="265">
        <f t="shared" si="1"/>
        <v>0</v>
      </c>
    </row>
    <row r="40" spans="2:18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'連結CF 按分用'!L40/1000000</f>
        <v>0</v>
      </c>
      <c r="M40" s="417"/>
      <c r="O40" s="265">
        <f t="shared" si="1"/>
        <v>0</v>
      </c>
      <c r="P40" s="265">
        <f t="shared" si="1"/>
        <v>0</v>
      </c>
      <c r="Q40" s="265">
        <f t="shared" si="1"/>
        <v>0</v>
      </c>
      <c r="R40" s="265">
        <f t="shared" si="1"/>
        <v>0</v>
      </c>
    </row>
    <row r="41" spans="2:18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'連結CF 按分用'!L41/1000000</f>
        <v>0</v>
      </c>
      <c r="M41" s="417"/>
      <c r="O41" s="265">
        <f t="shared" si="1"/>
        <v>0</v>
      </c>
      <c r="P41" s="265">
        <f t="shared" si="1"/>
        <v>0</v>
      </c>
      <c r="Q41" s="265">
        <f t="shared" si="1"/>
        <v>0</v>
      </c>
      <c r="R41" s="265">
        <f t="shared" si="1"/>
        <v>0</v>
      </c>
    </row>
    <row r="42" spans="2:18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'連結CF 按分用'!L42/1000000</f>
        <v>0</v>
      </c>
      <c r="M42" s="417"/>
      <c r="O42" s="265">
        <f t="shared" si="1"/>
        <v>0</v>
      </c>
      <c r="P42" s="265">
        <f t="shared" si="1"/>
        <v>0</v>
      </c>
      <c r="Q42" s="265">
        <f t="shared" si="1"/>
        <v>0</v>
      </c>
      <c r="R42" s="265">
        <f t="shared" si="1"/>
        <v>0</v>
      </c>
    </row>
    <row r="43" spans="2:18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'連結CF 按分用'!L43/1000000</f>
        <v>-0.64800000000000002</v>
      </c>
      <c r="M43" s="427"/>
      <c r="O43" s="266">
        <f t="shared" si="1"/>
        <v>0</v>
      </c>
      <c r="P43" s="266">
        <f t="shared" si="1"/>
        <v>0</v>
      </c>
      <c r="Q43" s="266">
        <f t="shared" si="1"/>
        <v>0</v>
      </c>
      <c r="R43" s="266">
        <f t="shared" si="1"/>
        <v>0</v>
      </c>
    </row>
    <row r="44" spans="2:18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  <c r="O44" s="265"/>
      <c r="P44" s="265"/>
      <c r="Q44" s="265"/>
      <c r="R44" s="265"/>
    </row>
    <row r="45" spans="2:18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'連結CF 按分用'!L45/1000000</f>
        <v>0</v>
      </c>
      <c r="M45" s="417"/>
      <c r="O45" s="265">
        <f t="shared" si="1"/>
        <v>0</v>
      </c>
      <c r="P45" s="265">
        <f t="shared" si="1"/>
        <v>0</v>
      </c>
      <c r="Q45" s="265">
        <f t="shared" si="1"/>
        <v>0</v>
      </c>
      <c r="R45" s="265">
        <f t="shared" si="1"/>
        <v>0</v>
      </c>
    </row>
    <row r="46" spans="2:18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'連結CF 按分用'!L46/1000000</f>
        <v>0</v>
      </c>
      <c r="M46" s="417"/>
      <c r="O46" s="265">
        <f t="shared" si="1"/>
        <v>0</v>
      </c>
      <c r="P46" s="265">
        <f t="shared" si="1"/>
        <v>0</v>
      </c>
      <c r="Q46" s="265">
        <f t="shared" si="1"/>
        <v>0</v>
      </c>
      <c r="R46" s="265">
        <f t="shared" si="1"/>
        <v>0</v>
      </c>
    </row>
    <row r="47" spans="2:18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'連結CF 按分用'!L47/1000000</f>
        <v>0</v>
      </c>
      <c r="M47" s="417"/>
      <c r="O47" s="265">
        <f t="shared" si="1"/>
        <v>0</v>
      </c>
      <c r="P47" s="265">
        <f t="shared" si="1"/>
        <v>0</v>
      </c>
      <c r="Q47" s="265">
        <f t="shared" si="1"/>
        <v>0</v>
      </c>
      <c r="R47" s="265">
        <f t="shared" si="1"/>
        <v>0</v>
      </c>
    </row>
    <row r="48" spans="2:18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'連結CF 按分用'!L48/1000000</f>
        <v>0</v>
      </c>
      <c r="M48" s="417"/>
      <c r="O48" s="265">
        <f t="shared" si="1"/>
        <v>0</v>
      </c>
      <c r="P48" s="265">
        <f t="shared" si="1"/>
        <v>0</v>
      </c>
      <c r="Q48" s="265">
        <f t="shared" si="1"/>
        <v>0</v>
      </c>
      <c r="R48" s="265">
        <f t="shared" si="1"/>
        <v>0</v>
      </c>
    </row>
    <row r="49" spans="2:18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'連結CF 按分用'!L49/1000000</f>
        <v>0</v>
      </c>
      <c r="M49" s="417"/>
      <c r="O49" s="265">
        <f t="shared" si="1"/>
        <v>0</v>
      </c>
      <c r="P49" s="265">
        <f t="shared" si="1"/>
        <v>0</v>
      </c>
      <c r="Q49" s="265">
        <f t="shared" si="1"/>
        <v>0</v>
      </c>
      <c r="R49" s="265">
        <f t="shared" si="1"/>
        <v>0</v>
      </c>
    </row>
    <row r="50" spans="2:18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'連結CF 按分用'!L50/1000000</f>
        <v>0</v>
      </c>
      <c r="M50" s="417"/>
      <c r="O50" s="265">
        <f t="shared" si="1"/>
        <v>0</v>
      </c>
      <c r="P50" s="265">
        <f t="shared" si="1"/>
        <v>0</v>
      </c>
      <c r="Q50" s="265">
        <f t="shared" si="1"/>
        <v>0</v>
      </c>
      <c r="R50" s="265">
        <f t="shared" si="1"/>
        <v>0</v>
      </c>
    </row>
    <row r="51" spans="2:18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84">
        <f>'連結CF 按分用'!L51/1000000</f>
        <v>0</v>
      </c>
      <c r="M51" s="490"/>
      <c r="O51" s="266">
        <f t="shared" si="1"/>
        <v>0</v>
      </c>
      <c r="P51" s="266">
        <f t="shared" si="1"/>
        <v>0</v>
      </c>
      <c r="Q51" s="266">
        <f t="shared" si="1"/>
        <v>0</v>
      </c>
      <c r="R51" s="266">
        <f t="shared" si="1"/>
        <v>0</v>
      </c>
    </row>
    <row r="52" spans="2:18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26">
        <f>'連結CF 按分用'!L52/1000000</f>
        <v>-1.1592948489999919</v>
      </c>
      <c r="M52" s="427"/>
      <c r="O52" s="266">
        <f t="shared" si="1"/>
        <v>0</v>
      </c>
      <c r="P52" s="266">
        <f t="shared" si="1"/>
        <v>0</v>
      </c>
      <c r="Q52" s="266">
        <f t="shared" si="1"/>
        <v>0</v>
      </c>
      <c r="R52" s="266">
        <f t="shared" si="1"/>
        <v>0</v>
      </c>
    </row>
    <row r="53" spans="2:18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49">
        <f>'連結CF 按分用'!L53/1000000</f>
        <v>1.7905074255</v>
      </c>
      <c r="M53" s="481"/>
      <c r="O53" s="266">
        <f t="shared" si="1"/>
        <v>0</v>
      </c>
      <c r="P53" s="266">
        <f t="shared" si="1"/>
        <v>0</v>
      </c>
      <c r="Q53" s="266">
        <f t="shared" si="1"/>
        <v>0</v>
      </c>
      <c r="R53" s="266">
        <f t="shared" si="1"/>
        <v>0</v>
      </c>
    </row>
    <row r="54" spans="2:18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30">
        <f>'連結CF 按分用'!L54/1000000</f>
        <v>0.63121257650000784</v>
      </c>
      <c r="M54" s="431"/>
      <c r="O54" s="266">
        <f t="shared" si="1"/>
        <v>0</v>
      </c>
      <c r="P54" s="266">
        <f t="shared" si="1"/>
        <v>0</v>
      </c>
      <c r="Q54" s="266">
        <f t="shared" si="1"/>
        <v>0</v>
      </c>
      <c r="R54" s="266">
        <f t="shared" si="1"/>
        <v>0</v>
      </c>
    </row>
    <row r="55" spans="2:18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264"/>
      <c r="M55" s="264"/>
      <c r="O55" s="267"/>
      <c r="P55" s="267"/>
      <c r="Q55" s="267"/>
      <c r="R55" s="267"/>
    </row>
    <row r="56" spans="2:18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82">
        <f>'連結CF 按分用'!L56:M56/1000000</f>
        <v>0</v>
      </c>
      <c r="M56" s="491"/>
      <c r="O56" s="266">
        <f>$L56*O$7</f>
        <v>0</v>
      </c>
      <c r="P56" s="266">
        <f t="shared" ref="P56:R59" si="2">$L56*P$7</f>
        <v>0</v>
      </c>
      <c r="Q56" s="266">
        <f t="shared" si="2"/>
        <v>0</v>
      </c>
      <c r="R56" s="266">
        <f t="shared" si="2"/>
        <v>0</v>
      </c>
    </row>
    <row r="57" spans="2:18" s="7" customFormat="1" ht="13.5" customHeight="1">
      <c r="B57" s="226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f>'連結CF 按分用'!L57:M57/1000000</f>
        <v>0</v>
      </c>
      <c r="M57" s="427"/>
      <c r="O57" s="266">
        <f t="shared" ref="O57:O59" si="3">$L57*O$7</f>
        <v>0</v>
      </c>
      <c r="P57" s="266">
        <f t="shared" si="2"/>
        <v>0</v>
      </c>
      <c r="Q57" s="266">
        <f t="shared" si="2"/>
        <v>0</v>
      </c>
      <c r="R57" s="266">
        <f t="shared" si="2"/>
        <v>0</v>
      </c>
    </row>
    <row r="58" spans="2:18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7">
        <f>'連結CF 按分用'!L58:M58/1000000</f>
        <v>0</v>
      </c>
      <c r="M58" s="473"/>
      <c r="O58" s="266">
        <f t="shared" si="3"/>
        <v>0</v>
      </c>
      <c r="P58" s="266">
        <f t="shared" si="2"/>
        <v>0</v>
      </c>
      <c r="Q58" s="266">
        <f t="shared" si="2"/>
        <v>0</v>
      </c>
      <c r="R58" s="266">
        <f t="shared" si="2"/>
        <v>0</v>
      </c>
    </row>
    <row r="59" spans="2:18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'連結CF 按分用'!L59:M59/1000000</f>
        <v>0.63121257650000784</v>
      </c>
      <c r="M59" s="431"/>
      <c r="O59" s="266">
        <f t="shared" si="3"/>
        <v>0</v>
      </c>
      <c r="P59" s="266">
        <f t="shared" si="2"/>
        <v>0</v>
      </c>
      <c r="Q59" s="266">
        <f t="shared" si="2"/>
        <v>0</v>
      </c>
      <c r="R59" s="266">
        <f t="shared" si="2"/>
        <v>0</v>
      </c>
    </row>
    <row r="60" spans="2:18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8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8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8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8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1">
    <mergeCell ref="O5:R5"/>
    <mergeCell ref="B6:K7"/>
    <mergeCell ref="L6:M7"/>
    <mergeCell ref="L13:M13"/>
    <mergeCell ref="B1:M1"/>
    <mergeCell ref="B2:M2"/>
    <mergeCell ref="B3:M3"/>
    <mergeCell ref="B4:M4"/>
    <mergeCell ref="L8:M8"/>
    <mergeCell ref="L9:M9"/>
    <mergeCell ref="L10:M1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orientation="portrait" cellComments="asDisplayed" r:id="rId1"/>
  <headerFooter alignWithMargins="0"/>
  <rowBreaks count="1" manualBreakCount="1">
    <brk id="59" max="1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0000"/>
  </sheetPr>
  <dimension ref="A1:U57"/>
  <sheetViews>
    <sheetView showGridLines="0" view="pageBreakPreview" zoomScale="120" zoomScaleNormal="120" zoomScaleSheetLayoutView="120" workbookViewId="0">
      <selection activeCell="AJ8" sqref="AJ8"/>
    </sheetView>
  </sheetViews>
  <sheetFormatPr defaultRowHeight="13.5"/>
  <cols>
    <col min="1" max="1" width="1.375" customWidth="1"/>
    <col min="2" max="2" width="1.5" customWidth="1"/>
    <col min="3" max="4" width="1.625" customWidth="1"/>
    <col min="5" max="5" width="1.5" customWidth="1"/>
    <col min="6" max="6" width="1.625" customWidth="1"/>
    <col min="7" max="13" width="2.125" customWidth="1"/>
    <col min="14" max="14" width="2.625" customWidth="1"/>
    <col min="15" max="19" width="8.625" customWidth="1"/>
    <col min="20" max="20" width="8.5" customWidth="1"/>
    <col min="21" max="21" width="0.875" customWidth="1"/>
  </cols>
  <sheetData>
    <row r="1" spans="1:21" ht="18" customHeight="1">
      <c r="A1" s="1"/>
      <c r="B1" s="1"/>
      <c r="C1" s="418" t="s">
        <v>111</v>
      </c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96"/>
    </row>
    <row r="2" spans="1:21" ht="29.25" customHeight="1">
      <c r="A2" s="419" t="s">
        <v>112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1"/>
    </row>
    <row r="3" spans="1:21" ht="13.5" customHeight="1">
      <c r="A3" s="421" t="s">
        <v>64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1"/>
    </row>
    <row r="4" spans="1:21" ht="13.5" customHeight="1">
      <c r="A4" s="421" t="s">
        <v>176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1"/>
    </row>
    <row r="5" spans="1:21" ht="15.75" customHeight="1" thickBot="1">
      <c r="A5" s="1"/>
      <c r="B5" s="1"/>
      <c r="C5" s="1"/>
      <c r="D5" s="32"/>
      <c r="E5" s="31"/>
      <c r="F5" s="31"/>
      <c r="G5" s="31"/>
      <c r="H5" s="31"/>
      <c r="I5" s="31"/>
      <c r="J5" s="31"/>
      <c r="K5" s="31"/>
      <c r="L5" s="31"/>
      <c r="M5" s="31"/>
      <c r="N5" s="33"/>
      <c r="O5" s="31"/>
      <c r="P5" s="33"/>
      <c r="Q5" s="31"/>
      <c r="R5" s="31"/>
      <c r="S5" s="31"/>
      <c r="T5" s="1" t="s">
        <v>1</v>
      </c>
      <c r="U5" s="1"/>
    </row>
    <row r="6" spans="1:21" ht="14.1" customHeight="1" thickBot="1">
      <c r="A6" s="584" t="s">
        <v>2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6"/>
      <c r="O6" s="587" t="s">
        <v>3</v>
      </c>
      <c r="P6" s="588"/>
      <c r="Q6" s="31"/>
      <c r="R6" s="31"/>
      <c r="S6" s="31"/>
      <c r="T6" s="1"/>
      <c r="U6" s="1"/>
    </row>
    <row r="7" spans="1:21" ht="12" customHeight="1">
      <c r="A7" s="97"/>
      <c r="B7" s="98"/>
      <c r="C7" s="99" t="s">
        <v>113</v>
      </c>
      <c r="D7" s="99"/>
      <c r="E7" s="99"/>
      <c r="F7" s="99"/>
      <c r="G7" s="100"/>
      <c r="H7" s="99"/>
      <c r="I7" s="99"/>
      <c r="J7" s="99"/>
      <c r="K7" s="99"/>
      <c r="L7" s="101"/>
      <c r="M7" s="101"/>
      <c r="N7" s="101"/>
      <c r="O7" s="589"/>
      <c r="P7" s="590"/>
      <c r="Q7" s="1"/>
      <c r="R7" s="1"/>
      <c r="S7" s="1"/>
      <c r="T7" s="1"/>
      <c r="U7" s="1"/>
    </row>
    <row r="8" spans="1:21" ht="12" customHeight="1">
      <c r="A8" s="102"/>
      <c r="B8" s="57"/>
      <c r="C8" s="57"/>
      <c r="D8" s="103" t="s">
        <v>114</v>
      </c>
      <c r="E8" s="103"/>
      <c r="F8" s="103"/>
      <c r="G8" s="103"/>
      <c r="H8" s="103"/>
      <c r="I8" s="103"/>
      <c r="J8" s="103"/>
      <c r="K8" s="103"/>
      <c r="L8" s="104"/>
      <c r="M8" s="104"/>
      <c r="N8" s="104"/>
      <c r="O8" s="567"/>
      <c r="P8" s="568"/>
      <c r="Q8" s="1"/>
      <c r="R8" s="1"/>
      <c r="S8" s="1"/>
      <c r="T8" s="1"/>
      <c r="U8" s="1"/>
    </row>
    <row r="9" spans="1:21" ht="12" customHeight="1">
      <c r="A9" s="102"/>
      <c r="B9" s="57"/>
      <c r="C9" s="57"/>
      <c r="D9" s="103"/>
      <c r="E9" s="103" t="s">
        <v>65</v>
      </c>
      <c r="F9" s="103"/>
      <c r="G9" s="103"/>
      <c r="H9" s="103"/>
      <c r="I9" s="103"/>
      <c r="J9" s="103"/>
      <c r="K9" s="103"/>
      <c r="L9" s="104"/>
      <c r="M9" s="104"/>
      <c r="N9" s="104"/>
      <c r="O9" s="567"/>
      <c r="P9" s="568"/>
      <c r="Q9" s="1"/>
      <c r="R9" s="1" t="s">
        <v>181</v>
      </c>
      <c r="S9" s="1"/>
      <c r="T9" s="1"/>
      <c r="U9" s="1"/>
    </row>
    <row r="10" spans="1:21" ht="12" customHeight="1">
      <c r="A10" s="206"/>
      <c r="B10" s="36"/>
      <c r="C10" s="36"/>
      <c r="D10" s="103"/>
      <c r="E10" s="103"/>
      <c r="F10" s="103" t="s">
        <v>115</v>
      </c>
      <c r="G10" s="103"/>
      <c r="H10" s="103"/>
      <c r="I10" s="103"/>
      <c r="J10" s="103"/>
      <c r="K10" s="103"/>
      <c r="L10" s="104"/>
      <c r="M10" s="104"/>
      <c r="N10" s="104"/>
      <c r="O10" s="567"/>
      <c r="P10" s="568"/>
      <c r="Q10" s="7"/>
      <c r="R10" s="7"/>
      <c r="S10" s="7"/>
      <c r="T10" s="7"/>
      <c r="U10" s="7"/>
    </row>
    <row r="11" spans="1:21" ht="12" customHeight="1">
      <c r="A11" s="206"/>
      <c r="B11" s="36"/>
      <c r="C11" s="36"/>
      <c r="D11" s="103"/>
      <c r="E11" s="103"/>
      <c r="F11" s="103" t="s">
        <v>67</v>
      </c>
      <c r="G11" s="103"/>
      <c r="H11" s="103"/>
      <c r="I11" s="103"/>
      <c r="J11" s="103"/>
      <c r="K11" s="103"/>
      <c r="L11" s="104"/>
      <c r="M11" s="104"/>
      <c r="N11" s="104"/>
      <c r="O11" s="567"/>
      <c r="P11" s="568"/>
      <c r="Q11" s="7"/>
      <c r="R11" s="7"/>
      <c r="S11" s="7"/>
      <c r="T11" s="7"/>
      <c r="U11" s="7"/>
    </row>
    <row r="12" spans="1:21" ht="12" customHeight="1">
      <c r="A12" s="206"/>
      <c r="B12" s="36"/>
      <c r="C12" s="36"/>
      <c r="D12" s="103"/>
      <c r="E12" s="103"/>
      <c r="F12" s="103" t="s">
        <v>68</v>
      </c>
      <c r="G12" s="103"/>
      <c r="H12" s="103"/>
      <c r="I12" s="103"/>
      <c r="J12" s="103"/>
      <c r="K12" s="103"/>
      <c r="L12" s="104"/>
      <c r="M12" s="104"/>
      <c r="N12" s="104"/>
      <c r="O12" s="567"/>
      <c r="P12" s="568"/>
      <c r="Q12" s="7"/>
      <c r="R12" s="7"/>
      <c r="S12" s="7"/>
      <c r="T12" s="7"/>
      <c r="U12" s="7"/>
    </row>
    <row r="13" spans="1:21" ht="12" customHeight="1">
      <c r="A13" s="206"/>
      <c r="B13" s="36"/>
      <c r="C13" s="36"/>
      <c r="D13" s="103"/>
      <c r="E13" s="103"/>
      <c r="F13" s="103" t="s">
        <v>39</v>
      </c>
      <c r="G13" s="103"/>
      <c r="H13" s="103"/>
      <c r="I13" s="103"/>
      <c r="J13" s="103"/>
      <c r="K13" s="103"/>
      <c r="L13" s="104"/>
      <c r="M13" s="104"/>
      <c r="N13" s="104"/>
      <c r="O13" s="567"/>
      <c r="P13" s="568"/>
      <c r="Q13" s="7"/>
      <c r="R13" s="7"/>
      <c r="S13" s="7"/>
      <c r="T13" s="7"/>
      <c r="U13" s="7"/>
    </row>
    <row r="14" spans="1:21" ht="12" customHeight="1">
      <c r="A14" s="206"/>
      <c r="B14" s="36"/>
      <c r="C14" s="36"/>
      <c r="D14" s="103"/>
      <c r="E14" s="103" t="s">
        <v>69</v>
      </c>
      <c r="F14" s="103"/>
      <c r="G14" s="103"/>
      <c r="H14" s="103"/>
      <c r="I14" s="103"/>
      <c r="J14" s="103"/>
      <c r="K14" s="103"/>
      <c r="L14" s="104"/>
      <c r="M14" s="104"/>
      <c r="N14" s="104"/>
      <c r="O14" s="567"/>
      <c r="P14" s="568"/>
      <c r="Q14" s="7"/>
      <c r="R14" s="7"/>
      <c r="S14" s="7"/>
      <c r="T14" s="7"/>
      <c r="U14" s="7"/>
    </row>
    <row r="15" spans="1:21" ht="12" customHeight="1">
      <c r="A15" s="206"/>
      <c r="B15" s="36"/>
      <c r="C15" s="36"/>
      <c r="D15" s="103"/>
      <c r="E15" s="103"/>
      <c r="F15" s="103" t="s">
        <v>70</v>
      </c>
      <c r="G15" s="103"/>
      <c r="H15" s="103"/>
      <c r="I15" s="103"/>
      <c r="J15" s="103"/>
      <c r="K15" s="103"/>
      <c r="L15" s="104"/>
      <c r="M15" s="104"/>
      <c r="N15" s="104"/>
      <c r="O15" s="567"/>
      <c r="P15" s="568"/>
      <c r="Q15" s="7"/>
      <c r="R15" s="7"/>
      <c r="S15" s="7"/>
      <c r="T15" s="7"/>
      <c r="U15" s="7"/>
    </row>
    <row r="16" spans="1:21" ht="12" customHeight="1">
      <c r="A16" s="206"/>
      <c r="B16" s="36"/>
      <c r="C16" s="36"/>
      <c r="D16" s="103"/>
      <c r="E16" s="103"/>
      <c r="F16" s="103" t="s">
        <v>71</v>
      </c>
      <c r="G16" s="103"/>
      <c r="H16" s="103"/>
      <c r="I16" s="103"/>
      <c r="J16" s="103"/>
      <c r="K16" s="103"/>
      <c r="L16" s="104"/>
      <c r="M16" s="104"/>
      <c r="N16" s="104"/>
      <c r="O16" s="567"/>
      <c r="P16" s="568"/>
      <c r="Q16" s="7"/>
      <c r="R16" s="7"/>
      <c r="S16" s="7"/>
      <c r="T16" s="7"/>
      <c r="U16" s="7"/>
    </row>
    <row r="17" spans="1:21" ht="12" customHeight="1">
      <c r="A17" s="206"/>
      <c r="B17" s="36"/>
      <c r="C17" s="36"/>
      <c r="D17" s="103"/>
      <c r="E17" s="103"/>
      <c r="F17" s="103" t="s">
        <v>72</v>
      </c>
      <c r="G17" s="103"/>
      <c r="H17" s="103"/>
      <c r="I17" s="103"/>
      <c r="J17" s="103"/>
      <c r="K17" s="103"/>
      <c r="L17" s="104"/>
      <c r="M17" s="104"/>
      <c r="N17" s="104"/>
      <c r="O17" s="567"/>
      <c r="P17" s="568"/>
      <c r="Q17" s="7"/>
      <c r="R17" s="7"/>
      <c r="S17" s="7"/>
      <c r="T17" s="7"/>
      <c r="U17" s="7"/>
    </row>
    <row r="18" spans="1:21" ht="12" customHeight="1">
      <c r="A18" s="206"/>
      <c r="B18" s="36"/>
      <c r="C18" s="36"/>
      <c r="D18" s="103"/>
      <c r="E18" s="103"/>
      <c r="F18" s="103" t="s">
        <v>39</v>
      </c>
      <c r="G18" s="103"/>
      <c r="H18" s="103"/>
      <c r="I18" s="103"/>
      <c r="J18" s="103"/>
      <c r="K18" s="103"/>
      <c r="L18" s="104"/>
      <c r="M18" s="104"/>
      <c r="N18" s="104"/>
      <c r="O18" s="567"/>
      <c r="P18" s="568"/>
      <c r="Q18" s="7"/>
      <c r="R18" s="7"/>
      <c r="S18" s="7"/>
      <c r="T18" s="7"/>
      <c r="U18" s="7"/>
    </row>
    <row r="19" spans="1:21" ht="12" customHeight="1">
      <c r="A19" s="206"/>
      <c r="B19" s="36"/>
      <c r="C19" s="36"/>
      <c r="D19" s="103"/>
      <c r="E19" s="103" t="s">
        <v>116</v>
      </c>
      <c r="F19" s="103"/>
      <c r="G19" s="103"/>
      <c r="H19" s="103"/>
      <c r="I19" s="103"/>
      <c r="J19" s="103"/>
      <c r="K19" s="103"/>
      <c r="L19" s="104"/>
      <c r="M19" s="104"/>
      <c r="N19" s="104"/>
      <c r="O19" s="567"/>
      <c r="P19" s="568"/>
      <c r="Q19" s="7"/>
      <c r="R19" s="7"/>
      <c r="S19" s="207"/>
      <c r="T19" s="207"/>
      <c r="U19" s="207"/>
    </row>
    <row r="20" spans="1:21" ht="12" customHeight="1">
      <c r="A20" s="206"/>
      <c r="B20" s="36"/>
      <c r="C20" s="36"/>
      <c r="D20" s="103"/>
      <c r="E20" s="103"/>
      <c r="F20" s="105" t="s">
        <v>74</v>
      </c>
      <c r="G20" s="105"/>
      <c r="H20" s="103"/>
      <c r="I20" s="105"/>
      <c r="J20" s="103"/>
      <c r="K20" s="103"/>
      <c r="L20" s="105"/>
      <c r="M20" s="105"/>
      <c r="N20" s="105"/>
      <c r="O20" s="567"/>
      <c r="P20" s="568"/>
      <c r="Q20" s="7"/>
      <c r="R20" s="7"/>
      <c r="S20" s="207"/>
      <c r="T20" s="207"/>
      <c r="U20" s="207"/>
    </row>
    <row r="21" spans="1:21" ht="12" customHeight="1">
      <c r="A21" s="206"/>
      <c r="B21" s="36"/>
      <c r="C21" s="36"/>
      <c r="D21" s="103"/>
      <c r="E21" s="103"/>
      <c r="F21" s="103" t="s">
        <v>75</v>
      </c>
      <c r="G21" s="103"/>
      <c r="H21" s="103"/>
      <c r="I21" s="103"/>
      <c r="J21" s="103"/>
      <c r="K21" s="103"/>
      <c r="L21" s="105"/>
      <c r="M21" s="105"/>
      <c r="N21" s="105"/>
      <c r="O21" s="567"/>
      <c r="P21" s="568"/>
      <c r="Q21" s="7"/>
      <c r="R21" s="7"/>
      <c r="S21" s="207"/>
      <c r="T21" s="207"/>
      <c r="U21" s="207"/>
    </row>
    <row r="22" spans="1:21" ht="12" customHeight="1">
      <c r="A22" s="206"/>
      <c r="B22" s="36"/>
      <c r="C22" s="36"/>
      <c r="D22" s="103"/>
      <c r="E22" s="103"/>
      <c r="F22" s="103" t="s">
        <v>17</v>
      </c>
      <c r="G22" s="103"/>
      <c r="H22" s="103"/>
      <c r="I22" s="103"/>
      <c r="J22" s="103"/>
      <c r="K22" s="103"/>
      <c r="L22" s="105"/>
      <c r="M22" s="105"/>
      <c r="N22" s="105"/>
      <c r="O22" s="567"/>
      <c r="P22" s="568"/>
      <c r="Q22" s="7"/>
      <c r="R22" s="7"/>
      <c r="S22" s="207"/>
      <c r="T22" s="207"/>
      <c r="U22" s="207"/>
    </row>
    <row r="23" spans="1:21" ht="12" customHeight="1">
      <c r="A23" s="206"/>
      <c r="B23" s="36"/>
      <c r="C23" s="36"/>
      <c r="D23" s="106" t="s">
        <v>76</v>
      </c>
      <c r="E23" s="106"/>
      <c r="F23" s="103"/>
      <c r="G23" s="106"/>
      <c r="H23" s="103"/>
      <c r="I23" s="103"/>
      <c r="J23" s="103"/>
      <c r="K23" s="103"/>
      <c r="L23" s="105"/>
      <c r="M23" s="105"/>
      <c r="N23" s="105"/>
      <c r="O23" s="567"/>
      <c r="P23" s="568"/>
      <c r="Q23" s="7"/>
      <c r="R23" s="7"/>
      <c r="S23" s="207"/>
      <c r="T23" s="207"/>
      <c r="U23" s="207"/>
    </row>
    <row r="24" spans="1:21" ht="12" customHeight="1">
      <c r="A24" s="206"/>
      <c r="B24" s="36"/>
      <c r="C24" s="36"/>
      <c r="D24" s="103"/>
      <c r="E24" s="103" t="s">
        <v>77</v>
      </c>
      <c r="F24" s="103"/>
      <c r="G24" s="105"/>
      <c r="H24" s="103"/>
      <c r="I24" s="103"/>
      <c r="J24" s="103"/>
      <c r="K24" s="103"/>
      <c r="L24" s="105"/>
      <c r="M24" s="105"/>
      <c r="N24" s="105"/>
      <c r="O24" s="567"/>
      <c r="P24" s="568"/>
      <c r="Q24" s="7"/>
      <c r="R24" s="7"/>
      <c r="S24" s="207"/>
      <c r="T24" s="207"/>
      <c r="U24" s="207"/>
    </row>
    <row r="25" spans="1:21" ht="12" customHeight="1">
      <c r="A25" s="206"/>
      <c r="B25" s="36"/>
      <c r="C25" s="36"/>
      <c r="D25" s="103"/>
      <c r="E25" s="103" t="s">
        <v>78</v>
      </c>
      <c r="F25" s="103"/>
      <c r="G25" s="105"/>
      <c r="H25" s="103"/>
      <c r="I25" s="103"/>
      <c r="J25" s="103"/>
      <c r="K25" s="103"/>
      <c r="L25" s="105"/>
      <c r="M25" s="105"/>
      <c r="N25" s="105"/>
      <c r="O25" s="567"/>
      <c r="P25" s="568"/>
      <c r="Q25" s="7"/>
      <c r="R25" s="7"/>
      <c r="S25" s="7"/>
      <c r="T25" s="7"/>
      <c r="U25" s="7"/>
    </row>
    <row r="26" spans="1:21" ht="12" customHeight="1">
      <c r="A26" s="206"/>
      <c r="B26" s="36"/>
      <c r="C26" s="36"/>
      <c r="D26" s="103"/>
      <c r="E26" s="103" t="s">
        <v>79</v>
      </c>
      <c r="F26" s="103"/>
      <c r="G26" s="103"/>
      <c r="H26" s="103"/>
      <c r="I26" s="103"/>
      <c r="J26" s="103"/>
      <c r="K26" s="103"/>
      <c r="L26" s="105"/>
      <c r="M26" s="105"/>
      <c r="N26" s="105"/>
      <c r="O26" s="567"/>
      <c r="P26" s="568"/>
      <c r="Q26" s="7"/>
      <c r="R26" s="7"/>
      <c r="S26" s="7"/>
      <c r="T26" s="7"/>
      <c r="U26" s="7"/>
    </row>
    <row r="27" spans="1:21" ht="12" customHeight="1">
      <c r="A27" s="206"/>
      <c r="B27" s="36"/>
      <c r="C27" s="36"/>
      <c r="D27" s="103"/>
      <c r="E27" s="107" t="s">
        <v>182</v>
      </c>
      <c r="F27" s="107"/>
      <c r="G27" s="103"/>
      <c r="H27" s="107"/>
      <c r="I27" s="107"/>
      <c r="J27" s="107"/>
      <c r="K27" s="107"/>
      <c r="L27" s="108"/>
      <c r="M27" s="108"/>
      <c r="N27" s="108"/>
      <c r="O27" s="567"/>
      <c r="P27" s="568"/>
      <c r="Q27" s="7"/>
      <c r="R27" s="7"/>
      <c r="S27" s="7"/>
      <c r="T27" s="7"/>
      <c r="U27" s="7"/>
    </row>
    <row r="28" spans="1:21" ht="12" customHeight="1">
      <c r="A28" s="206"/>
      <c r="B28" s="36"/>
      <c r="C28" s="109" t="s">
        <v>80</v>
      </c>
      <c r="D28" s="109"/>
      <c r="E28" s="107"/>
      <c r="F28" s="107"/>
      <c r="G28" s="107"/>
      <c r="H28" s="107"/>
      <c r="I28" s="107"/>
      <c r="J28" s="108"/>
      <c r="K28" s="108"/>
      <c r="L28" s="108"/>
      <c r="M28" s="565"/>
      <c r="N28" s="566"/>
      <c r="O28" s="567"/>
      <c r="P28" s="568"/>
      <c r="Q28" s="7"/>
      <c r="R28" s="7"/>
      <c r="S28" s="7"/>
      <c r="T28" s="7"/>
      <c r="U28" s="7"/>
    </row>
    <row r="29" spans="1:21" ht="12" customHeight="1">
      <c r="A29" s="206"/>
      <c r="B29" s="36"/>
      <c r="C29" s="36"/>
      <c r="D29" s="110" t="s">
        <v>81</v>
      </c>
      <c r="E29" s="110"/>
      <c r="F29" s="103"/>
      <c r="G29" s="103"/>
      <c r="H29" s="103"/>
      <c r="I29" s="103"/>
      <c r="J29" s="111"/>
      <c r="K29" s="111"/>
      <c r="L29" s="111"/>
      <c r="M29" s="565"/>
      <c r="N29" s="566"/>
      <c r="O29" s="567"/>
      <c r="P29" s="568"/>
      <c r="Q29" s="7"/>
      <c r="R29" s="7"/>
      <c r="S29" s="7"/>
      <c r="T29" s="7"/>
      <c r="U29" s="7"/>
    </row>
    <row r="30" spans="1:21" ht="12" customHeight="1">
      <c r="A30" s="206"/>
      <c r="B30" s="36"/>
      <c r="C30" s="36"/>
      <c r="D30" s="103" t="s">
        <v>39</v>
      </c>
      <c r="E30" s="103"/>
      <c r="F30" s="105"/>
      <c r="G30" s="103"/>
      <c r="H30" s="103"/>
      <c r="I30" s="103"/>
      <c r="J30" s="111"/>
      <c r="K30" s="111"/>
      <c r="L30" s="111"/>
      <c r="M30" s="565"/>
      <c r="N30" s="566"/>
      <c r="O30" s="567"/>
      <c r="P30" s="568"/>
      <c r="Q30" s="225"/>
      <c r="R30" s="112"/>
      <c r="S30" s="112"/>
      <c r="T30" s="112"/>
      <c r="U30" s="7"/>
    </row>
    <row r="31" spans="1:21" ht="12" customHeight="1">
      <c r="A31" s="113"/>
      <c r="B31" s="114" t="s">
        <v>82</v>
      </c>
      <c r="C31" s="114"/>
      <c r="D31" s="115"/>
      <c r="E31" s="115"/>
      <c r="F31" s="116"/>
      <c r="G31" s="115"/>
      <c r="H31" s="115"/>
      <c r="I31" s="115"/>
      <c r="J31" s="117"/>
      <c r="K31" s="117"/>
      <c r="L31" s="117"/>
      <c r="M31" s="118"/>
      <c r="N31" s="118"/>
      <c r="O31" s="47"/>
      <c r="P31" s="216"/>
      <c r="Q31" s="112"/>
      <c r="R31" s="112"/>
      <c r="S31" s="112"/>
      <c r="T31" s="112"/>
      <c r="U31" s="7"/>
    </row>
    <row r="32" spans="1:21" ht="12" customHeight="1">
      <c r="A32" s="206"/>
      <c r="B32" s="104"/>
      <c r="C32" s="103" t="s">
        <v>83</v>
      </c>
      <c r="D32" s="103"/>
      <c r="E32" s="103"/>
      <c r="F32" s="105"/>
      <c r="G32" s="103"/>
      <c r="H32" s="103"/>
      <c r="I32" s="103"/>
      <c r="J32" s="111"/>
      <c r="K32" s="111"/>
      <c r="L32" s="111"/>
      <c r="M32" s="211"/>
      <c r="N32" s="211"/>
      <c r="O32" s="204"/>
      <c r="P32" s="205"/>
      <c r="Q32" s="112"/>
      <c r="R32" s="112"/>
      <c r="S32" s="112"/>
      <c r="T32" s="112"/>
      <c r="U32" s="7"/>
    </row>
    <row r="33" spans="1:21" ht="12" customHeight="1">
      <c r="A33" s="206"/>
      <c r="B33" s="104"/>
      <c r="C33" s="103"/>
      <c r="D33" s="103" t="s">
        <v>84</v>
      </c>
      <c r="E33" s="103"/>
      <c r="F33" s="105"/>
      <c r="G33" s="103"/>
      <c r="H33" s="103"/>
      <c r="I33" s="103"/>
      <c r="J33" s="111"/>
      <c r="K33" s="111"/>
      <c r="L33" s="111"/>
      <c r="M33" s="211"/>
      <c r="N33" s="211"/>
      <c r="O33" s="204"/>
      <c r="P33" s="205"/>
      <c r="Q33" s="112"/>
      <c r="R33" s="112"/>
      <c r="S33" s="112"/>
      <c r="T33" s="112"/>
      <c r="U33" s="7"/>
    </row>
    <row r="34" spans="1:21" ht="12" customHeight="1">
      <c r="A34" s="206"/>
      <c r="B34" s="36"/>
      <c r="C34" s="36"/>
      <c r="D34" s="106" t="s">
        <v>85</v>
      </c>
      <c r="E34" s="106"/>
      <c r="F34" s="103"/>
      <c r="G34" s="106"/>
      <c r="H34" s="103"/>
      <c r="I34" s="103"/>
      <c r="J34" s="107"/>
      <c r="K34" s="107"/>
      <c r="L34" s="108"/>
      <c r="M34" s="108"/>
      <c r="N34" s="108"/>
      <c r="O34" s="567"/>
      <c r="P34" s="568"/>
      <c r="Q34" s="7"/>
      <c r="R34" s="7"/>
      <c r="S34" s="7"/>
      <c r="T34" s="7"/>
      <c r="U34" s="7"/>
    </row>
    <row r="35" spans="1:21" ht="12" customHeight="1">
      <c r="A35" s="206"/>
      <c r="B35" s="36"/>
      <c r="C35" s="36"/>
      <c r="D35" s="105" t="s">
        <v>86</v>
      </c>
      <c r="E35" s="105"/>
      <c r="F35" s="103"/>
      <c r="G35" s="105"/>
      <c r="H35" s="103"/>
      <c r="I35" s="105"/>
      <c r="J35" s="103"/>
      <c r="K35" s="103"/>
      <c r="L35" s="105"/>
      <c r="M35" s="105"/>
      <c r="N35" s="105"/>
      <c r="O35" s="567"/>
      <c r="P35" s="568"/>
      <c r="Q35" s="7"/>
      <c r="R35" s="7"/>
      <c r="S35" s="7"/>
      <c r="T35" s="7"/>
      <c r="U35" s="7"/>
    </row>
    <row r="36" spans="1:21" ht="12" customHeight="1">
      <c r="A36" s="206"/>
      <c r="B36" s="36"/>
      <c r="C36" s="36"/>
      <c r="D36" s="103" t="s">
        <v>87</v>
      </c>
      <c r="E36" s="103"/>
      <c r="F36" s="103"/>
      <c r="G36" s="103"/>
      <c r="H36" s="103"/>
      <c r="I36" s="103"/>
      <c r="J36" s="103"/>
      <c r="K36" s="103"/>
      <c r="L36" s="105"/>
      <c r="M36" s="105"/>
      <c r="N36" s="105"/>
      <c r="O36" s="567"/>
      <c r="P36" s="568"/>
      <c r="Q36" s="7"/>
      <c r="R36" s="7"/>
      <c r="S36" s="7"/>
      <c r="T36" s="7"/>
      <c r="U36" s="7"/>
    </row>
    <row r="37" spans="1:21" ht="12" customHeight="1">
      <c r="A37" s="206"/>
      <c r="B37" s="36"/>
      <c r="C37" s="36"/>
      <c r="D37" s="103" t="s">
        <v>39</v>
      </c>
      <c r="E37" s="103"/>
      <c r="F37" s="103"/>
      <c r="G37" s="103"/>
      <c r="H37" s="103"/>
      <c r="I37" s="103"/>
      <c r="J37" s="103"/>
      <c r="K37" s="103"/>
      <c r="L37" s="105"/>
      <c r="M37" s="105"/>
      <c r="N37" s="105"/>
      <c r="O37" s="567"/>
      <c r="P37" s="568"/>
      <c r="Q37" s="7"/>
      <c r="R37" s="7"/>
      <c r="S37" s="7"/>
      <c r="T37" s="7"/>
      <c r="U37" s="7"/>
    </row>
    <row r="38" spans="1:21" ht="12" customHeight="1" thickBot="1">
      <c r="A38" s="206"/>
      <c r="B38" s="36"/>
      <c r="C38" s="103" t="s">
        <v>117</v>
      </c>
      <c r="D38" s="103"/>
      <c r="E38" s="103"/>
      <c r="F38" s="103"/>
      <c r="G38" s="103"/>
      <c r="H38" s="103"/>
      <c r="I38" s="103"/>
      <c r="J38" s="111"/>
      <c r="K38" s="111"/>
      <c r="L38" s="111"/>
      <c r="M38" s="565"/>
      <c r="N38" s="566"/>
      <c r="O38" s="567"/>
      <c r="P38" s="568"/>
      <c r="Q38" s="7"/>
      <c r="R38" s="7"/>
      <c r="S38" s="7"/>
      <c r="T38" s="7"/>
      <c r="U38" s="7"/>
    </row>
    <row r="39" spans="1:21" ht="12" customHeight="1">
      <c r="A39" s="206"/>
      <c r="B39" s="36"/>
      <c r="C39" s="36"/>
      <c r="D39" s="103" t="s">
        <v>89</v>
      </c>
      <c r="E39" s="103"/>
      <c r="F39" s="103"/>
      <c r="G39" s="103"/>
      <c r="H39" s="103"/>
      <c r="I39" s="103"/>
      <c r="J39" s="111"/>
      <c r="K39" s="111"/>
      <c r="L39" s="111"/>
      <c r="M39" s="565"/>
      <c r="N39" s="566"/>
      <c r="O39" s="567"/>
      <c r="P39" s="568"/>
      <c r="Q39" s="569" t="s">
        <v>3</v>
      </c>
      <c r="R39" s="570"/>
      <c r="S39" s="570"/>
      <c r="T39" s="571"/>
      <c r="U39" s="7"/>
    </row>
    <row r="40" spans="1:21" ht="12" customHeight="1" thickBot="1">
      <c r="A40" s="206"/>
      <c r="B40" s="36"/>
      <c r="C40" s="36"/>
      <c r="D40" s="103" t="s">
        <v>17</v>
      </c>
      <c r="E40" s="103"/>
      <c r="F40" s="103"/>
      <c r="G40" s="103"/>
      <c r="H40" s="103"/>
      <c r="I40" s="103"/>
      <c r="J40" s="111"/>
      <c r="K40" s="111"/>
      <c r="L40" s="111"/>
      <c r="M40" s="565"/>
      <c r="N40" s="566"/>
      <c r="O40" s="567"/>
      <c r="P40" s="568"/>
      <c r="Q40" s="572" t="s">
        <v>183</v>
      </c>
      <c r="R40" s="573"/>
      <c r="S40" s="574" t="s">
        <v>118</v>
      </c>
      <c r="T40" s="575"/>
      <c r="U40" s="7"/>
    </row>
    <row r="41" spans="1:21" ht="12" customHeight="1">
      <c r="A41" s="113"/>
      <c r="B41" s="114" t="s">
        <v>184</v>
      </c>
      <c r="C41" s="114"/>
      <c r="D41" s="115"/>
      <c r="E41" s="115"/>
      <c r="F41" s="115"/>
      <c r="G41" s="115"/>
      <c r="H41" s="115"/>
      <c r="I41" s="115"/>
      <c r="J41" s="115"/>
      <c r="K41" s="115"/>
      <c r="L41" s="117"/>
      <c r="M41" s="117"/>
      <c r="N41" s="117"/>
      <c r="O41" s="47"/>
      <c r="P41" s="216"/>
      <c r="Q41" s="576"/>
      <c r="R41" s="577"/>
      <c r="S41" s="504"/>
      <c r="T41" s="578"/>
      <c r="U41" s="7"/>
    </row>
    <row r="42" spans="1:21" ht="12" customHeight="1">
      <c r="A42" s="206"/>
      <c r="B42" s="104" t="s">
        <v>98</v>
      </c>
      <c r="C42" s="104"/>
      <c r="D42" s="105"/>
      <c r="E42" s="111"/>
      <c r="F42" s="111"/>
      <c r="G42" s="111"/>
      <c r="H42" s="111"/>
      <c r="I42" s="111"/>
      <c r="J42" s="111"/>
      <c r="K42" s="54"/>
      <c r="L42" s="42"/>
      <c r="M42" s="42"/>
      <c r="N42" s="119"/>
      <c r="O42" s="120"/>
      <c r="P42" s="121"/>
      <c r="Q42" s="579"/>
      <c r="R42" s="577"/>
      <c r="S42" s="122"/>
      <c r="T42" s="123"/>
      <c r="U42" s="7"/>
    </row>
    <row r="43" spans="1:21" ht="12" customHeight="1">
      <c r="A43" s="206"/>
      <c r="B43" s="36"/>
      <c r="C43" s="104" t="s">
        <v>99</v>
      </c>
      <c r="D43" s="105"/>
      <c r="E43" s="124"/>
      <c r="F43" s="124"/>
      <c r="G43" s="124"/>
      <c r="H43" s="124"/>
      <c r="I43" s="124"/>
      <c r="J43" s="105"/>
      <c r="K43" s="54"/>
      <c r="L43" s="42"/>
      <c r="M43" s="42"/>
      <c r="N43" s="119"/>
      <c r="O43" s="120"/>
      <c r="P43" s="121"/>
      <c r="Q43" s="580"/>
      <c r="R43" s="581"/>
      <c r="S43" s="120"/>
      <c r="T43" s="121"/>
      <c r="U43" s="7"/>
    </row>
    <row r="44" spans="1:21" ht="12" customHeight="1">
      <c r="A44" s="125"/>
      <c r="B44" s="36"/>
      <c r="C44" s="104" t="s">
        <v>185</v>
      </c>
      <c r="D44" s="126"/>
      <c r="E44" s="126"/>
      <c r="F44" s="126"/>
      <c r="G44" s="126"/>
      <c r="H44" s="126"/>
      <c r="I44" s="126"/>
      <c r="J44" s="105"/>
      <c r="K44" s="54"/>
      <c r="L44" s="42"/>
      <c r="M44" s="42"/>
      <c r="N44" s="119"/>
      <c r="O44" s="120"/>
      <c r="P44" s="121"/>
      <c r="Q44" s="582"/>
      <c r="R44" s="583"/>
      <c r="S44" s="120"/>
      <c r="T44" s="121"/>
      <c r="U44" s="7"/>
    </row>
    <row r="45" spans="1:21" ht="12" customHeight="1">
      <c r="A45" s="113"/>
      <c r="B45" s="114" t="s">
        <v>186</v>
      </c>
      <c r="C45" s="127"/>
      <c r="D45" s="128"/>
      <c r="E45" s="128"/>
      <c r="F45" s="128"/>
      <c r="G45" s="129"/>
      <c r="H45" s="129"/>
      <c r="I45" s="129"/>
      <c r="J45" s="116"/>
      <c r="K45" s="130"/>
      <c r="L45" s="130"/>
      <c r="M45" s="130"/>
      <c r="N45" s="131"/>
      <c r="O45" s="132"/>
      <c r="P45" s="133"/>
      <c r="Q45" s="563"/>
      <c r="R45" s="564"/>
      <c r="S45" s="132"/>
      <c r="T45" s="133"/>
      <c r="U45" s="7"/>
    </row>
    <row r="46" spans="1:21" ht="12" customHeight="1">
      <c r="A46" s="206"/>
      <c r="B46" s="104" t="s">
        <v>119</v>
      </c>
      <c r="C46" s="104"/>
      <c r="D46" s="126"/>
      <c r="E46" s="126"/>
      <c r="F46" s="126"/>
      <c r="G46" s="124"/>
      <c r="H46" s="124"/>
      <c r="I46" s="124"/>
      <c r="J46" s="105"/>
      <c r="K46" s="36"/>
      <c r="L46" s="36"/>
      <c r="M46" s="36"/>
      <c r="N46" s="134"/>
      <c r="O46" s="561"/>
      <c r="P46" s="562"/>
      <c r="Q46" s="36"/>
      <c r="R46" s="36"/>
      <c r="S46" s="120"/>
      <c r="T46" s="121"/>
      <c r="U46" s="7"/>
    </row>
    <row r="47" spans="1:21" ht="12" customHeight="1">
      <c r="A47" s="206"/>
      <c r="B47" s="36"/>
      <c r="C47" s="126" t="s">
        <v>103</v>
      </c>
      <c r="D47" s="126"/>
      <c r="E47" s="126"/>
      <c r="F47" s="124"/>
      <c r="G47" s="124"/>
      <c r="H47" s="124"/>
      <c r="I47" s="124"/>
      <c r="J47" s="105"/>
      <c r="K47" s="36"/>
      <c r="L47" s="36"/>
      <c r="M47" s="36"/>
      <c r="N47" s="134"/>
      <c r="O47" s="561"/>
      <c r="P47" s="562"/>
      <c r="Q47" s="36"/>
      <c r="R47" s="36"/>
      <c r="S47" s="120"/>
      <c r="T47" s="121"/>
      <c r="U47" s="7"/>
    </row>
    <row r="48" spans="1:21" ht="12" customHeight="1">
      <c r="A48" s="206"/>
      <c r="B48" s="36"/>
      <c r="C48" s="126" t="s">
        <v>104</v>
      </c>
      <c r="D48" s="126"/>
      <c r="E48" s="126"/>
      <c r="F48" s="126"/>
      <c r="G48" s="124"/>
      <c r="H48" s="124"/>
      <c r="I48" s="124"/>
      <c r="J48" s="105"/>
      <c r="K48" s="36"/>
      <c r="L48" s="36"/>
      <c r="M48" s="36"/>
      <c r="N48" s="134"/>
      <c r="O48" s="561"/>
      <c r="P48" s="562"/>
      <c r="Q48" s="36"/>
      <c r="R48" s="36"/>
      <c r="S48" s="120"/>
      <c r="T48" s="121"/>
      <c r="U48" s="7"/>
    </row>
    <row r="49" spans="1:21" ht="12" customHeight="1">
      <c r="A49" s="206"/>
      <c r="B49" s="36"/>
      <c r="C49" s="126" t="s">
        <v>105</v>
      </c>
      <c r="D49" s="126"/>
      <c r="E49" s="126"/>
      <c r="F49" s="126"/>
      <c r="G49" s="124"/>
      <c r="H49" s="124"/>
      <c r="I49" s="124"/>
      <c r="J49" s="105"/>
      <c r="K49" s="36"/>
      <c r="L49" s="36"/>
      <c r="M49" s="36"/>
      <c r="N49" s="134"/>
      <c r="O49" s="561"/>
      <c r="P49" s="562"/>
      <c r="Q49" s="36"/>
      <c r="R49" s="36"/>
      <c r="S49" s="120"/>
      <c r="T49" s="121"/>
      <c r="U49" s="7"/>
    </row>
    <row r="50" spans="1:21" ht="12" customHeight="1">
      <c r="A50" s="206"/>
      <c r="B50" s="36"/>
      <c r="C50" s="126" t="s">
        <v>106</v>
      </c>
      <c r="D50" s="126"/>
      <c r="E50" s="126"/>
      <c r="F50" s="126"/>
      <c r="G50" s="124"/>
      <c r="H50" s="135"/>
      <c r="I50" s="124"/>
      <c r="J50" s="105"/>
      <c r="K50" s="36"/>
      <c r="L50" s="36"/>
      <c r="M50" s="36"/>
      <c r="N50" s="134"/>
      <c r="O50" s="561"/>
      <c r="P50" s="562"/>
      <c r="Q50" s="36"/>
      <c r="R50" s="36"/>
      <c r="S50" s="120"/>
      <c r="T50" s="121"/>
      <c r="U50" s="7"/>
    </row>
    <row r="51" spans="1:21" ht="12" customHeight="1">
      <c r="A51" s="206"/>
      <c r="B51" s="104" t="s">
        <v>107</v>
      </c>
      <c r="C51" s="104"/>
      <c r="D51" s="126"/>
      <c r="E51" s="136"/>
      <c r="F51" s="136"/>
      <c r="G51" s="136"/>
      <c r="H51" s="136"/>
      <c r="I51" s="136"/>
      <c r="J51" s="111"/>
      <c r="K51" s="36"/>
      <c r="L51" s="36"/>
      <c r="M51" s="36"/>
      <c r="N51" s="134"/>
      <c r="O51" s="120"/>
      <c r="P51" s="121"/>
      <c r="Q51" s="36"/>
      <c r="R51" s="36"/>
      <c r="S51" s="561"/>
      <c r="T51" s="562"/>
      <c r="U51" s="7"/>
    </row>
    <row r="52" spans="1:21" ht="12" customHeight="1">
      <c r="A52" s="206"/>
      <c r="B52" s="104" t="s">
        <v>120</v>
      </c>
      <c r="C52" s="104"/>
      <c r="D52" s="126"/>
      <c r="E52" s="137"/>
      <c r="F52" s="136"/>
      <c r="G52" s="136"/>
      <c r="H52" s="136"/>
      <c r="I52" s="136"/>
      <c r="J52" s="111"/>
      <c r="K52" s="211"/>
      <c r="L52" s="211"/>
      <c r="M52" s="211"/>
      <c r="N52" s="212"/>
      <c r="O52" s="120"/>
      <c r="P52" s="121"/>
      <c r="Q52" s="36"/>
      <c r="R52" s="36"/>
      <c r="S52" s="561"/>
      <c r="T52" s="562"/>
      <c r="U52" s="7"/>
    </row>
    <row r="53" spans="1:21" ht="12" customHeight="1">
      <c r="A53" s="125"/>
      <c r="B53" s="138" t="s">
        <v>17</v>
      </c>
      <c r="C53" s="138"/>
      <c r="D53" s="139"/>
      <c r="E53" s="140"/>
      <c r="F53" s="140"/>
      <c r="G53" s="141"/>
      <c r="H53" s="141"/>
      <c r="I53" s="141"/>
      <c r="J53" s="142"/>
      <c r="K53" s="143"/>
      <c r="L53" s="143"/>
      <c r="M53" s="143"/>
      <c r="N53" s="144"/>
      <c r="O53" s="145"/>
      <c r="P53" s="146"/>
      <c r="Q53" s="147"/>
      <c r="R53" s="147"/>
      <c r="S53" s="145"/>
      <c r="T53" s="146"/>
      <c r="U53" s="7"/>
    </row>
    <row r="54" spans="1:21" ht="12" customHeight="1">
      <c r="A54" s="148" t="s">
        <v>187</v>
      </c>
      <c r="B54" s="149"/>
      <c r="C54" s="150"/>
      <c r="D54" s="151"/>
      <c r="E54" s="152"/>
      <c r="F54" s="153"/>
      <c r="G54" s="153"/>
      <c r="H54" s="154"/>
      <c r="I54" s="153"/>
      <c r="J54" s="155"/>
      <c r="K54" s="156"/>
      <c r="L54" s="156"/>
      <c r="M54" s="156"/>
      <c r="N54" s="157"/>
      <c r="O54" s="122"/>
      <c r="P54" s="123"/>
      <c r="Q54" s="158"/>
      <c r="R54" s="158"/>
      <c r="S54" s="122"/>
      <c r="T54" s="123"/>
      <c r="U54" s="7"/>
    </row>
    <row r="55" spans="1:21" ht="12" customHeight="1" thickBot="1">
      <c r="A55" s="159" t="s">
        <v>96</v>
      </c>
      <c r="B55" s="160"/>
      <c r="C55" s="161"/>
      <c r="D55" s="162"/>
      <c r="E55" s="163"/>
      <c r="F55" s="164"/>
      <c r="G55" s="164"/>
      <c r="H55" s="165"/>
      <c r="I55" s="164"/>
      <c r="J55" s="166"/>
      <c r="K55" s="167"/>
      <c r="L55" s="167"/>
      <c r="M55" s="167"/>
      <c r="N55" s="167"/>
      <c r="O55" s="168"/>
      <c r="P55" s="169"/>
      <c r="Q55" s="160"/>
      <c r="R55" s="160"/>
      <c r="S55" s="168"/>
      <c r="T55" s="169"/>
      <c r="U55" s="7"/>
    </row>
    <row r="56" spans="1:21" ht="12" customHeight="1" thickBot="1">
      <c r="A56" s="170" t="s">
        <v>188</v>
      </c>
      <c r="B56" s="171"/>
      <c r="C56" s="172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4"/>
      <c r="P56" s="175"/>
      <c r="Q56" s="173"/>
      <c r="R56" s="173"/>
      <c r="S56" s="174"/>
      <c r="T56" s="175"/>
      <c r="U56" s="7"/>
    </row>
    <row r="57" spans="1:21" ht="12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36"/>
      <c r="R57" s="36"/>
      <c r="S57" s="36"/>
      <c r="T57" s="36"/>
      <c r="U57" s="7"/>
    </row>
  </sheetData>
  <mergeCells count="59">
    <mergeCell ref="O12:P12"/>
    <mergeCell ref="C1:T1"/>
    <mergeCell ref="A2:T2"/>
    <mergeCell ref="A3:T3"/>
    <mergeCell ref="A4:T4"/>
    <mergeCell ref="A6:N6"/>
    <mergeCell ref="O6:P6"/>
    <mergeCell ref="O7:P7"/>
    <mergeCell ref="O8:P8"/>
    <mergeCell ref="O9:P9"/>
    <mergeCell ref="O10:P10"/>
    <mergeCell ref="O11:P11"/>
    <mergeCell ref="O24:P24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37:P37"/>
    <mergeCell ref="O25:P25"/>
    <mergeCell ref="O26:P26"/>
    <mergeCell ref="O27:P27"/>
    <mergeCell ref="M28:N28"/>
    <mergeCell ref="O28:P28"/>
    <mergeCell ref="M29:N29"/>
    <mergeCell ref="O29:P29"/>
    <mergeCell ref="M30:N30"/>
    <mergeCell ref="O30:P30"/>
    <mergeCell ref="O34:P34"/>
    <mergeCell ref="O35:P35"/>
    <mergeCell ref="O36:P36"/>
    <mergeCell ref="Q45:R45"/>
    <mergeCell ref="M38:N38"/>
    <mergeCell ref="O38:P38"/>
    <mergeCell ref="M39:N39"/>
    <mergeCell ref="O39:P39"/>
    <mergeCell ref="Q39:T39"/>
    <mergeCell ref="M40:N40"/>
    <mergeCell ref="O40:P40"/>
    <mergeCell ref="Q40:R40"/>
    <mergeCell ref="S40:T40"/>
    <mergeCell ref="Q41:R41"/>
    <mergeCell ref="S41:T41"/>
    <mergeCell ref="Q42:R42"/>
    <mergeCell ref="Q43:R43"/>
    <mergeCell ref="Q44:R44"/>
    <mergeCell ref="S52:T52"/>
    <mergeCell ref="O46:P46"/>
    <mergeCell ref="O47:P47"/>
    <mergeCell ref="O48:P48"/>
    <mergeCell ref="O49:P49"/>
    <mergeCell ref="O50:P50"/>
    <mergeCell ref="S51:T51"/>
  </mergeCells>
  <phoneticPr fontId="3"/>
  <printOptions horizontalCentered="1"/>
  <pageMargins left="0" right="0" top="0.51181102362204722" bottom="0.59055118110236227" header="0.35433070866141736" footer="0.31496062992125984"/>
  <pageSetup paperSize="9" scale="11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W294"/>
  <sheetViews>
    <sheetView showGridLines="0" view="pageBreakPreview" zoomScale="120" zoomScaleNormal="100" zoomScaleSheetLayoutView="120" workbookViewId="0">
      <selection activeCell="AA16" sqref="AA16:AB16"/>
    </sheetView>
  </sheetViews>
  <sheetFormatPr defaultColWidth="9" defaultRowHeight="18" customHeight="1"/>
  <cols>
    <col min="1" max="1" width="1.125" style="1" customWidth="1"/>
    <col min="2" max="10" width="2.125" style="1" customWidth="1"/>
    <col min="11" max="11" width="18.375" style="1" customWidth="1"/>
    <col min="12" max="13" width="6.625" style="1" customWidth="1"/>
    <col min="14" max="14" width="0.625" style="1" customWidth="1"/>
    <col min="15" max="16384" width="9" style="1"/>
  </cols>
  <sheetData>
    <row r="1" spans="1:16" ht="18" customHeight="1">
      <c r="A1" s="418" t="s">
        <v>62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6" ht="23.25" customHeight="1">
      <c r="A2" s="419" t="s">
        <v>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31"/>
      <c r="O2" s="31"/>
      <c r="P2" s="31"/>
    </row>
    <row r="3" spans="1:16" ht="14.1" customHeight="1">
      <c r="A3" s="420" t="str">
        <f>単体PL!A3</f>
        <v>自　平成28年04月01日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1"/>
      <c r="O3" s="31"/>
      <c r="P3" s="31"/>
    </row>
    <row r="4" spans="1:16" ht="14.1" customHeight="1">
      <c r="A4" s="420" t="str">
        <f>単体PL!A4</f>
        <v>至　平成29年03月31日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31"/>
      <c r="O4" s="31"/>
      <c r="P4" s="31"/>
    </row>
    <row r="5" spans="1:16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192</v>
      </c>
      <c r="N5" s="31"/>
      <c r="O5" s="31"/>
      <c r="P5" s="31"/>
    </row>
    <row r="6" spans="1:16" ht="15.75" customHeight="1" thickBot="1">
      <c r="A6" s="422" t="s">
        <v>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 t="s">
        <v>3</v>
      </c>
      <c r="M6" s="425"/>
      <c r="N6" s="31"/>
      <c r="O6" s="31"/>
      <c r="P6" s="31"/>
    </row>
    <row r="7" spans="1:16" ht="15.75" customHeight="1">
      <c r="A7" s="34"/>
      <c r="B7" s="35" t="s">
        <v>236</v>
      </c>
      <c r="C7" s="35"/>
      <c r="D7" s="29"/>
      <c r="E7" s="35"/>
      <c r="F7" s="35"/>
      <c r="G7" s="35"/>
      <c r="H7" s="35"/>
      <c r="I7" s="36"/>
      <c r="J7" s="36"/>
      <c r="K7" s="36"/>
      <c r="L7" s="416">
        <f>単体PL!L7/1000</f>
        <v>121544.774</v>
      </c>
      <c r="M7" s="417"/>
    </row>
    <row r="8" spans="1:16" ht="15.75" customHeight="1">
      <c r="A8" s="34"/>
      <c r="B8" s="35"/>
      <c r="C8" s="35" t="s">
        <v>235</v>
      </c>
      <c r="D8" s="35"/>
      <c r="E8" s="35"/>
      <c r="F8" s="35"/>
      <c r="G8" s="35"/>
      <c r="H8" s="35"/>
      <c r="I8" s="36"/>
      <c r="J8" s="36"/>
      <c r="K8" s="36"/>
      <c r="L8" s="416">
        <f>単体PL!L8/1000</f>
        <v>115076.63099999999</v>
      </c>
      <c r="M8" s="417"/>
    </row>
    <row r="9" spans="1:16" ht="15.75" customHeight="1">
      <c r="A9" s="34"/>
      <c r="B9" s="35"/>
      <c r="C9" s="35"/>
      <c r="D9" s="35" t="s">
        <v>65</v>
      </c>
      <c r="E9" s="35"/>
      <c r="F9" s="35"/>
      <c r="G9" s="35"/>
      <c r="H9" s="35"/>
      <c r="I9" s="36"/>
      <c r="J9" s="36"/>
      <c r="K9" s="36"/>
      <c r="L9" s="416">
        <f>単体PL!L9/1000</f>
        <v>44898.313999999998</v>
      </c>
      <c r="M9" s="417"/>
      <c r="O9" s="1" t="s">
        <v>234</v>
      </c>
    </row>
    <row r="10" spans="1:16" s="7" customFormat="1" ht="15.75" customHeight="1">
      <c r="A10" s="34"/>
      <c r="B10" s="35"/>
      <c r="C10" s="35"/>
      <c r="D10" s="35"/>
      <c r="E10" s="35" t="s">
        <v>66</v>
      </c>
      <c r="F10" s="35"/>
      <c r="G10" s="35"/>
      <c r="H10" s="35"/>
      <c r="I10" s="36"/>
      <c r="J10" s="36"/>
      <c r="K10" s="36"/>
      <c r="L10" s="416">
        <f>単体PL!L10/1000</f>
        <v>33898.434999999998</v>
      </c>
      <c r="M10" s="417"/>
    </row>
    <row r="11" spans="1:16" s="7" customFormat="1" ht="15.75" customHeight="1">
      <c r="A11" s="34"/>
      <c r="B11" s="35"/>
      <c r="C11" s="35"/>
      <c r="D11" s="35"/>
      <c r="E11" s="35" t="s">
        <v>67</v>
      </c>
      <c r="F11" s="35"/>
      <c r="G11" s="35"/>
      <c r="H11" s="35"/>
      <c r="I11" s="36"/>
      <c r="J11" s="36"/>
      <c r="K11" s="36"/>
      <c r="L11" s="416">
        <f>単体PL!L11/1000</f>
        <v>1961.7339999999999</v>
      </c>
      <c r="M11" s="417"/>
    </row>
    <row r="12" spans="1:16" s="7" customFormat="1" ht="15.75" customHeight="1">
      <c r="A12" s="34"/>
      <c r="B12" s="35"/>
      <c r="C12" s="35"/>
      <c r="D12" s="35"/>
      <c r="E12" s="35" t="s">
        <v>68</v>
      </c>
      <c r="F12" s="35"/>
      <c r="G12" s="35"/>
      <c r="H12" s="35"/>
      <c r="I12" s="36"/>
      <c r="J12" s="36"/>
      <c r="K12" s="36"/>
      <c r="L12" s="416">
        <f>単体PL!L12/1000</f>
        <v>0</v>
      </c>
      <c r="M12" s="417"/>
    </row>
    <row r="13" spans="1:16" s="7" customFormat="1" ht="15.75" customHeight="1">
      <c r="A13" s="34"/>
      <c r="B13" s="35"/>
      <c r="C13" s="35"/>
      <c r="D13" s="35"/>
      <c r="E13" s="35" t="s">
        <v>39</v>
      </c>
      <c r="F13" s="35"/>
      <c r="G13" s="35"/>
      <c r="H13" s="35"/>
      <c r="I13" s="36"/>
      <c r="J13" s="36"/>
      <c r="K13" s="36"/>
      <c r="L13" s="416">
        <f>単体PL!L13/1000</f>
        <v>9038.1450000000004</v>
      </c>
      <c r="M13" s="417"/>
    </row>
    <row r="14" spans="1:16" s="7" customFormat="1" ht="15.75" customHeight="1">
      <c r="A14" s="34"/>
      <c r="B14" s="35"/>
      <c r="C14" s="35"/>
      <c r="D14" s="35" t="s">
        <v>69</v>
      </c>
      <c r="E14" s="35"/>
      <c r="F14" s="35"/>
      <c r="G14" s="35"/>
      <c r="H14" s="35"/>
      <c r="I14" s="36"/>
      <c r="J14" s="36"/>
      <c r="K14" s="36"/>
      <c r="L14" s="416">
        <f>単体PL!L14/1000</f>
        <v>70122.797000000006</v>
      </c>
      <c r="M14" s="417"/>
    </row>
    <row r="15" spans="1:16" s="7" customFormat="1" ht="15.75" customHeight="1">
      <c r="A15" s="34"/>
      <c r="B15" s="35"/>
      <c r="C15" s="35"/>
      <c r="D15" s="35"/>
      <c r="E15" s="35" t="s">
        <v>70</v>
      </c>
      <c r="F15" s="35"/>
      <c r="G15" s="35"/>
      <c r="H15" s="35"/>
      <c r="I15" s="36"/>
      <c r="J15" s="36"/>
      <c r="K15" s="36"/>
      <c r="L15" s="416">
        <f>単体PL!L15/1000</f>
        <v>64491.737999999998</v>
      </c>
      <c r="M15" s="417"/>
    </row>
    <row r="16" spans="1:16" s="7" customFormat="1" ht="15.75" customHeight="1">
      <c r="A16" s="34"/>
      <c r="B16" s="35"/>
      <c r="C16" s="35"/>
      <c r="D16" s="35"/>
      <c r="E16" s="35" t="s">
        <v>71</v>
      </c>
      <c r="F16" s="35"/>
      <c r="G16" s="35"/>
      <c r="H16" s="35"/>
      <c r="I16" s="36"/>
      <c r="J16" s="36"/>
      <c r="K16" s="36"/>
      <c r="L16" s="416">
        <f>単体PL!L16/1000</f>
        <v>0</v>
      </c>
      <c r="M16" s="417"/>
    </row>
    <row r="17" spans="1:23" s="7" customFormat="1" ht="15.75" customHeight="1">
      <c r="A17" s="34"/>
      <c r="B17" s="35"/>
      <c r="C17" s="35"/>
      <c r="D17" s="35"/>
      <c r="E17" s="35" t="s">
        <v>72</v>
      </c>
      <c r="F17" s="35"/>
      <c r="G17" s="35"/>
      <c r="H17" s="35"/>
      <c r="I17" s="36"/>
      <c r="J17" s="36"/>
      <c r="K17" s="36"/>
      <c r="L17" s="416">
        <f>単体PL!L17/1000</f>
        <v>5624.0209999999997</v>
      </c>
      <c r="M17" s="417"/>
    </row>
    <row r="18" spans="1:23" s="7" customFormat="1" ht="15.75" customHeight="1">
      <c r="A18" s="34"/>
      <c r="B18" s="35"/>
      <c r="C18" s="35"/>
      <c r="D18" s="35"/>
      <c r="E18" s="35" t="s">
        <v>39</v>
      </c>
      <c r="F18" s="35"/>
      <c r="G18" s="35"/>
      <c r="H18" s="35"/>
      <c r="I18" s="36"/>
      <c r="J18" s="36"/>
      <c r="K18" s="36"/>
      <c r="L18" s="416">
        <f>単体PL!L18/1000</f>
        <v>7.0380000000000003</v>
      </c>
      <c r="M18" s="417"/>
    </row>
    <row r="19" spans="1:23" s="7" customFormat="1" ht="15.75" customHeight="1">
      <c r="A19" s="34"/>
      <c r="B19" s="35"/>
      <c r="C19" s="35"/>
      <c r="D19" s="35" t="s">
        <v>73</v>
      </c>
      <c r="E19" s="35"/>
      <c r="F19" s="35"/>
      <c r="G19" s="35"/>
      <c r="H19" s="35"/>
      <c r="I19" s="36"/>
      <c r="J19" s="36"/>
      <c r="K19" s="36"/>
      <c r="L19" s="416">
        <f>単体PL!L19/1000</f>
        <v>55.52</v>
      </c>
      <c r="M19" s="417"/>
      <c r="P19" s="207"/>
      <c r="Q19" s="207"/>
      <c r="R19" s="207"/>
      <c r="S19" s="207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74</v>
      </c>
      <c r="F20" s="29"/>
      <c r="G20" s="35"/>
      <c r="H20" s="35"/>
      <c r="I20" s="38"/>
      <c r="J20" s="38"/>
      <c r="K20" s="38"/>
      <c r="L20" s="416">
        <f>単体PL!L20/1000</f>
        <v>0</v>
      </c>
      <c r="M20" s="417"/>
      <c r="P20" s="207"/>
      <c r="Q20" s="207"/>
      <c r="R20" s="207"/>
      <c r="S20" s="207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75</v>
      </c>
      <c r="F21" s="35"/>
      <c r="G21" s="35"/>
      <c r="H21" s="35"/>
      <c r="I21" s="38"/>
      <c r="J21" s="38"/>
      <c r="K21" s="38"/>
      <c r="L21" s="416">
        <f>単体PL!L21/1000</f>
        <v>0</v>
      </c>
      <c r="M21" s="417"/>
      <c r="P21" s="207"/>
      <c r="Q21" s="207"/>
      <c r="R21" s="207"/>
      <c r="S21" s="207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17</v>
      </c>
      <c r="F22" s="35"/>
      <c r="G22" s="35"/>
      <c r="H22" s="35"/>
      <c r="I22" s="38"/>
      <c r="J22" s="38"/>
      <c r="K22" s="38"/>
      <c r="L22" s="416">
        <f>単体PL!L22/1000</f>
        <v>55.52</v>
      </c>
      <c r="M22" s="417"/>
      <c r="P22" s="207"/>
      <c r="Q22" s="207"/>
      <c r="R22" s="207"/>
      <c r="S22" s="207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76</v>
      </c>
      <c r="D23" s="39"/>
      <c r="E23" s="35"/>
      <c r="F23" s="35"/>
      <c r="G23" s="35"/>
      <c r="H23" s="35"/>
      <c r="I23" s="38"/>
      <c r="J23" s="38"/>
      <c r="K23" s="38"/>
      <c r="L23" s="416">
        <f>単体PL!L23/1000</f>
        <v>6468.143</v>
      </c>
      <c r="M23" s="417"/>
      <c r="P23" s="207"/>
      <c r="Q23" s="207"/>
      <c r="R23" s="207"/>
      <c r="S23" s="207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77</v>
      </c>
      <c r="E24" s="35"/>
      <c r="F24" s="35"/>
      <c r="G24" s="35"/>
      <c r="H24" s="35"/>
      <c r="I24" s="38"/>
      <c r="J24" s="38"/>
      <c r="K24" s="38"/>
      <c r="L24" s="416">
        <f>単体PL!L24/1000</f>
        <v>6459.9430000000002</v>
      </c>
      <c r="M24" s="417"/>
      <c r="P24" s="207"/>
      <c r="Q24" s="207"/>
      <c r="R24" s="207"/>
      <c r="S24" s="207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78</v>
      </c>
      <c r="E25" s="35"/>
      <c r="F25" s="35"/>
      <c r="G25" s="35"/>
      <c r="H25" s="35"/>
      <c r="I25" s="38"/>
      <c r="J25" s="38"/>
      <c r="K25" s="38"/>
      <c r="L25" s="416">
        <f>単体PL!L25/1000</f>
        <v>0</v>
      </c>
      <c r="M25" s="417"/>
    </row>
    <row r="26" spans="1:23" s="7" customFormat="1" ht="15.75" customHeight="1">
      <c r="A26" s="34"/>
      <c r="B26" s="35"/>
      <c r="C26" s="35"/>
      <c r="D26" s="35" t="s">
        <v>79</v>
      </c>
      <c r="E26" s="35"/>
      <c r="F26" s="35"/>
      <c r="G26" s="35"/>
      <c r="H26" s="35"/>
      <c r="I26" s="38"/>
      <c r="J26" s="38"/>
      <c r="K26" s="38"/>
      <c r="L26" s="416">
        <f>単体PL!L26/1000</f>
        <v>0</v>
      </c>
      <c r="M26" s="417"/>
    </row>
    <row r="27" spans="1:23" s="7" customFormat="1" ht="15.75" customHeight="1">
      <c r="A27" s="34"/>
      <c r="B27" s="35"/>
      <c r="C27" s="35"/>
      <c r="D27" s="207" t="s">
        <v>233</v>
      </c>
      <c r="E27" s="207"/>
      <c r="F27" s="207"/>
      <c r="G27" s="207"/>
      <c r="H27" s="207"/>
      <c r="I27" s="37"/>
      <c r="J27" s="37"/>
      <c r="K27" s="37"/>
      <c r="L27" s="416">
        <f>単体PL!L27/1000</f>
        <v>8.1999999999999993</v>
      </c>
      <c r="M27" s="417"/>
    </row>
    <row r="28" spans="1:23" s="7" customFormat="1" ht="15.75" customHeight="1">
      <c r="A28" s="34"/>
      <c r="B28" s="40" t="s">
        <v>80</v>
      </c>
      <c r="C28" s="40"/>
      <c r="D28" s="207"/>
      <c r="E28" s="207"/>
      <c r="F28" s="207"/>
      <c r="G28" s="207"/>
      <c r="H28" s="207"/>
      <c r="I28" s="37"/>
      <c r="J28" s="37"/>
      <c r="K28" s="37"/>
      <c r="L28" s="416">
        <f>単体PL!L28/1000</f>
        <v>402.55</v>
      </c>
      <c r="M28" s="417"/>
    </row>
    <row r="29" spans="1:23" s="7" customFormat="1" ht="15.75" customHeight="1">
      <c r="A29" s="34"/>
      <c r="B29" s="35"/>
      <c r="C29" s="35" t="s">
        <v>81</v>
      </c>
      <c r="D29" s="41"/>
      <c r="E29" s="35"/>
      <c r="F29" s="35"/>
      <c r="G29" s="35"/>
      <c r="H29" s="35"/>
      <c r="I29" s="42"/>
      <c r="J29" s="42"/>
      <c r="K29" s="42"/>
      <c r="L29" s="416">
        <f>単体PL!L29/1000</f>
        <v>402.55</v>
      </c>
      <c r="M29" s="417"/>
    </row>
    <row r="30" spans="1:23" s="7" customFormat="1" ht="15.75" customHeight="1">
      <c r="A30" s="34"/>
      <c r="B30" s="35"/>
      <c r="C30" s="35" t="s">
        <v>39</v>
      </c>
      <c r="D30" s="35"/>
      <c r="E30" s="29"/>
      <c r="F30" s="35"/>
      <c r="G30" s="35"/>
      <c r="H30" s="35"/>
      <c r="I30" s="42"/>
      <c r="J30" s="42"/>
      <c r="K30" s="42"/>
      <c r="L30" s="416">
        <f>単体PL!L30/1000</f>
        <v>0</v>
      </c>
      <c r="M30" s="417"/>
    </row>
    <row r="31" spans="1:23" s="7" customFormat="1" ht="15.75" customHeight="1">
      <c r="A31" s="43" t="s">
        <v>82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26">
        <f>単体PL!L31/1000</f>
        <v>121142.224</v>
      </c>
      <c r="M31" s="427"/>
    </row>
    <row r="32" spans="1:23" s="7" customFormat="1" ht="15.75" customHeight="1">
      <c r="A32" s="34"/>
      <c r="B32" s="35" t="s">
        <v>83</v>
      </c>
      <c r="C32" s="35"/>
      <c r="D32" s="29"/>
      <c r="E32" s="35"/>
      <c r="F32" s="35"/>
      <c r="G32" s="207"/>
      <c r="H32" s="207"/>
      <c r="I32" s="37"/>
      <c r="J32" s="37"/>
      <c r="K32" s="37"/>
      <c r="L32" s="416">
        <f>単体PL!L32/1000</f>
        <v>0</v>
      </c>
      <c r="M32" s="417"/>
    </row>
    <row r="33" spans="1:13" s="7" customFormat="1" ht="15.75" customHeight="1">
      <c r="A33" s="34"/>
      <c r="B33" s="35"/>
      <c r="C33" s="29" t="s">
        <v>84</v>
      </c>
      <c r="D33" s="29"/>
      <c r="E33" s="35"/>
      <c r="F33" s="35"/>
      <c r="G33" s="207"/>
      <c r="H33" s="207"/>
      <c r="I33" s="37"/>
      <c r="J33" s="37"/>
      <c r="K33" s="37"/>
      <c r="L33" s="416">
        <f>単体PL!L33/1000</f>
        <v>0</v>
      </c>
      <c r="M33" s="417"/>
    </row>
    <row r="34" spans="1:13" s="7" customFormat="1" ht="15.75" customHeight="1">
      <c r="A34" s="34"/>
      <c r="B34" s="35"/>
      <c r="C34" s="39" t="s">
        <v>85</v>
      </c>
      <c r="D34" s="39"/>
      <c r="E34" s="35"/>
      <c r="F34" s="35"/>
      <c r="G34" s="207"/>
      <c r="H34" s="207"/>
      <c r="I34" s="37"/>
      <c r="J34" s="37"/>
      <c r="K34" s="37"/>
      <c r="L34" s="416">
        <f>単体PL!L34/1000</f>
        <v>0</v>
      </c>
      <c r="M34" s="417"/>
    </row>
    <row r="35" spans="1:13" s="7" customFormat="1" ht="15.75" customHeight="1">
      <c r="A35" s="34"/>
      <c r="B35" s="35"/>
      <c r="C35" s="29" t="s">
        <v>86</v>
      </c>
      <c r="D35" s="29"/>
      <c r="E35" s="35"/>
      <c r="F35" s="29"/>
      <c r="G35" s="35"/>
      <c r="H35" s="35"/>
      <c r="I35" s="38"/>
      <c r="J35" s="38"/>
      <c r="K35" s="38"/>
      <c r="L35" s="416">
        <f>単体PL!L35/1000</f>
        <v>0</v>
      </c>
      <c r="M35" s="417"/>
    </row>
    <row r="36" spans="1:13" s="7" customFormat="1" ht="15.75" customHeight="1">
      <c r="A36" s="34"/>
      <c r="B36" s="35"/>
      <c r="C36" s="35" t="s">
        <v>87</v>
      </c>
      <c r="D36" s="35"/>
      <c r="E36" s="35"/>
      <c r="F36" s="35"/>
      <c r="G36" s="35"/>
      <c r="H36" s="35"/>
      <c r="I36" s="38"/>
      <c r="J36" s="38"/>
      <c r="K36" s="38"/>
      <c r="L36" s="416">
        <f>単体PL!L36/1000</f>
        <v>0</v>
      </c>
      <c r="M36" s="417"/>
    </row>
    <row r="37" spans="1:13" s="7" customFormat="1" ht="15.75" customHeight="1">
      <c r="A37" s="34"/>
      <c r="B37" s="35"/>
      <c r="C37" s="35" t="s">
        <v>39</v>
      </c>
      <c r="D37" s="35"/>
      <c r="E37" s="35"/>
      <c r="F37" s="35"/>
      <c r="G37" s="35"/>
      <c r="H37" s="35"/>
      <c r="I37" s="38"/>
      <c r="J37" s="38"/>
      <c r="K37" s="38"/>
      <c r="L37" s="416">
        <f>単体PL!L37/1000</f>
        <v>0</v>
      </c>
      <c r="M37" s="417"/>
    </row>
    <row r="38" spans="1:13" s="7" customFormat="1" ht="15.75" customHeight="1">
      <c r="A38" s="34"/>
      <c r="B38" s="35" t="s">
        <v>88</v>
      </c>
      <c r="C38" s="35"/>
      <c r="D38" s="35"/>
      <c r="E38" s="35"/>
      <c r="F38" s="35"/>
      <c r="G38" s="35"/>
      <c r="H38" s="35"/>
      <c r="I38" s="42"/>
      <c r="J38" s="42"/>
      <c r="K38" s="42"/>
      <c r="L38" s="416">
        <f>単体PL!L38/1000</f>
        <v>0</v>
      </c>
      <c r="M38" s="417"/>
    </row>
    <row r="39" spans="1:13" s="7" customFormat="1" ht="15.75" customHeight="1">
      <c r="A39" s="34"/>
      <c r="B39" s="35"/>
      <c r="C39" s="35" t="s">
        <v>89</v>
      </c>
      <c r="D39" s="35"/>
      <c r="E39" s="35"/>
      <c r="F39" s="35"/>
      <c r="G39" s="35"/>
      <c r="H39" s="35"/>
      <c r="I39" s="42"/>
      <c r="J39" s="42"/>
      <c r="K39" s="42"/>
      <c r="L39" s="416">
        <f>単体PL!L39/1000</f>
        <v>0</v>
      </c>
      <c r="M39" s="417"/>
    </row>
    <row r="40" spans="1:13" s="7" customFormat="1" ht="15.75" customHeight="1" thickBot="1">
      <c r="A40" s="34"/>
      <c r="B40" s="35"/>
      <c r="C40" s="35" t="s">
        <v>17</v>
      </c>
      <c r="D40" s="35"/>
      <c r="E40" s="35"/>
      <c r="F40" s="35"/>
      <c r="G40" s="35"/>
      <c r="H40" s="35"/>
      <c r="I40" s="42"/>
      <c r="J40" s="42"/>
      <c r="K40" s="42"/>
      <c r="L40" s="428">
        <f>単体PL!L40/1000</f>
        <v>0</v>
      </c>
      <c r="M40" s="429"/>
    </row>
    <row r="41" spans="1:13" s="7" customFormat="1" ht="15.75" customHeight="1" thickBot="1">
      <c r="A41" s="48" t="s">
        <v>90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428">
        <f>単体PL!L41/1000</f>
        <v>121142.224</v>
      </c>
      <c r="M41" s="429"/>
    </row>
    <row r="42" spans="1:13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3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3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3" s="7" customFormat="1" ht="15.6" customHeight="1"/>
    <row r="46" spans="1:13" s="7" customFormat="1" ht="3.75" customHeight="1"/>
    <row r="47" spans="1:13" s="7" customFormat="1" ht="15.6" customHeight="1"/>
    <row r="48" spans="1:13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41">
    <mergeCell ref="L37:M37"/>
    <mergeCell ref="L38:M38"/>
    <mergeCell ref="L39:M39"/>
    <mergeCell ref="L40:M40"/>
    <mergeCell ref="L41:M41"/>
    <mergeCell ref="L36:M36"/>
    <mergeCell ref="L25:M25"/>
    <mergeCell ref="L26:M26"/>
    <mergeCell ref="L27:M27"/>
    <mergeCell ref="L28:M28"/>
    <mergeCell ref="L29:M29"/>
    <mergeCell ref="L35:M35"/>
    <mergeCell ref="L30:M30"/>
    <mergeCell ref="L31:M31"/>
    <mergeCell ref="L32:M32"/>
    <mergeCell ref="L33:M33"/>
    <mergeCell ref="L34:M34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12:M12"/>
    <mergeCell ref="L20:M20"/>
    <mergeCell ref="L21:M21"/>
    <mergeCell ref="L22:M22"/>
    <mergeCell ref="L23:M23"/>
    <mergeCell ref="L7:M7"/>
    <mergeCell ref="L8:M8"/>
    <mergeCell ref="L9:M9"/>
    <mergeCell ref="A1:M1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T296"/>
  <sheetViews>
    <sheetView showGridLines="0" view="pageBreakPreview" zoomScale="120" zoomScaleNormal="100" zoomScaleSheetLayoutView="120" workbookViewId="0">
      <selection activeCell="AA16" sqref="AA16:AB16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1" width="6.5" style="1" customWidth="1"/>
    <col min="12" max="13" width="13.25" style="1" customWidth="1"/>
    <col min="14" max="14" width="1" style="1" customWidth="1"/>
    <col min="15" max="16384" width="9" style="1"/>
  </cols>
  <sheetData>
    <row r="1" spans="1:13" ht="18" customHeight="1">
      <c r="B1" s="433" t="s">
        <v>91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8.75" customHeight="1">
      <c r="A2" s="31"/>
      <c r="B2" s="434" t="s">
        <v>92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14.45" customHeight="1">
      <c r="A3" s="58"/>
      <c r="B3" s="435" t="str">
        <f>単体NW!B3</f>
        <v>自　　平成28年04月01日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4.45" customHeight="1">
      <c r="A4" s="58"/>
      <c r="B4" s="435" t="str">
        <f>単体NW!B4</f>
        <v>至　　平成29年03月31日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217"/>
      <c r="L5" s="31"/>
      <c r="M5" s="59" t="s">
        <v>193</v>
      </c>
    </row>
    <row r="6" spans="1:13" ht="12.75" customHeight="1">
      <c r="B6" s="436" t="s">
        <v>2</v>
      </c>
      <c r="C6" s="437"/>
      <c r="D6" s="437"/>
      <c r="E6" s="437"/>
      <c r="F6" s="437"/>
      <c r="G6" s="437"/>
      <c r="H6" s="437"/>
      <c r="I6" s="438"/>
      <c r="J6" s="442" t="s">
        <v>93</v>
      </c>
      <c r="K6" s="437"/>
      <c r="L6" s="208"/>
      <c r="M6" s="209"/>
    </row>
    <row r="7" spans="1:13" ht="29.25" customHeight="1" thickBot="1">
      <c r="B7" s="439"/>
      <c r="C7" s="440"/>
      <c r="D7" s="440"/>
      <c r="E7" s="440"/>
      <c r="F7" s="440"/>
      <c r="G7" s="440"/>
      <c r="H7" s="440"/>
      <c r="I7" s="441"/>
      <c r="J7" s="443"/>
      <c r="K7" s="440"/>
      <c r="L7" s="218" t="s">
        <v>94</v>
      </c>
      <c r="M7" s="210" t="s">
        <v>95</v>
      </c>
    </row>
    <row r="8" spans="1:13" ht="15.95" customHeight="1">
      <c r="A8" s="6"/>
      <c r="B8" s="219" t="s">
        <v>96</v>
      </c>
      <c r="C8" s="220"/>
      <c r="D8" s="221"/>
      <c r="E8" s="221"/>
      <c r="F8" s="221"/>
      <c r="G8" s="221"/>
      <c r="H8" s="221"/>
      <c r="I8" s="222"/>
      <c r="J8" s="482">
        <f>単体NW!J8/1000</f>
        <v>31816.445</v>
      </c>
      <c r="K8" s="483"/>
      <c r="L8" s="377">
        <f>単体NW!L8/1000</f>
        <v>32547.526000000002</v>
      </c>
      <c r="M8" s="378">
        <f>単体NW!M8/1000</f>
        <v>-731.08100000000002</v>
      </c>
    </row>
    <row r="9" spans="1:13" ht="15.95" customHeight="1">
      <c r="A9" s="6"/>
      <c r="B9" s="60"/>
      <c r="C9" s="61" t="s">
        <v>97</v>
      </c>
      <c r="D9" s="62"/>
      <c r="E9" s="62"/>
      <c r="F9" s="62"/>
      <c r="G9" s="62"/>
      <c r="H9" s="62"/>
      <c r="I9" s="63"/>
      <c r="J9" s="484">
        <f>単体NW!J9/1000</f>
        <v>-121142.224</v>
      </c>
      <c r="K9" s="485"/>
      <c r="L9" s="373"/>
      <c r="M9" s="271">
        <f>単体NW!M9/1000</f>
        <v>-121142.224</v>
      </c>
    </row>
    <row r="10" spans="1:13" ht="15.95" customHeight="1">
      <c r="B10" s="64"/>
      <c r="C10" s="65" t="s">
        <v>98</v>
      </c>
      <c r="D10" s="66"/>
      <c r="E10" s="66"/>
      <c r="F10" s="66"/>
      <c r="G10" s="66"/>
      <c r="H10" s="66"/>
      <c r="I10" s="66"/>
      <c r="J10" s="416">
        <f>単体NW!J10/1000</f>
        <v>106731</v>
      </c>
      <c r="K10" s="486"/>
      <c r="L10" s="373"/>
      <c r="M10" s="271">
        <f>単体NW!M10/1000</f>
        <v>106731</v>
      </c>
    </row>
    <row r="11" spans="1:13" s="7" customFormat="1" ht="15.95" customHeight="1">
      <c r="A11" s="1"/>
      <c r="B11" s="67"/>
      <c r="C11" s="65"/>
      <c r="D11" s="68" t="s">
        <v>99</v>
      </c>
      <c r="E11" s="68"/>
      <c r="F11" s="68"/>
      <c r="G11" s="68"/>
      <c r="H11" s="68"/>
      <c r="I11" s="65"/>
      <c r="J11" s="416">
        <f>単体NW!J11/1000</f>
        <v>106731</v>
      </c>
      <c r="K11" s="486"/>
      <c r="L11" s="373"/>
      <c r="M11" s="271">
        <f>単体NW!M11/1000</f>
        <v>106731</v>
      </c>
    </row>
    <row r="12" spans="1:13" s="7" customFormat="1" ht="15.95" customHeight="1">
      <c r="A12" s="1"/>
      <c r="B12" s="69"/>
      <c r="C12" s="70"/>
      <c r="D12" s="70" t="s">
        <v>100</v>
      </c>
      <c r="E12" s="70"/>
      <c r="F12" s="70"/>
      <c r="G12" s="70"/>
      <c r="H12" s="70"/>
      <c r="I12" s="71"/>
      <c r="J12" s="447">
        <f>単体NW!J12/1000</f>
        <v>0</v>
      </c>
      <c r="K12" s="489"/>
      <c r="L12" s="307"/>
      <c r="M12" s="271">
        <f>単体NW!M12/1000</f>
        <v>0</v>
      </c>
    </row>
    <row r="13" spans="1:13" s="7" customFormat="1" ht="15.95" customHeight="1">
      <c r="B13" s="72"/>
      <c r="C13" s="73" t="s">
        <v>101</v>
      </c>
      <c r="D13" s="74"/>
      <c r="E13" s="74"/>
      <c r="F13" s="75"/>
      <c r="G13" s="75"/>
      <c r="H13" s="75"/>
      <c r="I13" s="76"/>
      <c r="J13" s="447">
        <f>単体NW!J13/1000</f>
        <v>-14411.224</v>
      </c>
      <c r="K13" s="448"/>
      <c r="L13" s="308"/>
      <c r="M13" s="376">
        <f>単体NW!M13/1000</f>
        <v>-14411.224</v>
      </c>
    </row>
    <row r="14" spans="1:13" s="7" customFormat="1" ht="15.95" customHeight="1">
      <c r="B14" s="60"/>
      <c r="C14" s="77" t="s">
        <v>102</v>
      </c>
      <c r="D14" s="77"/>
      <c r="E14" s="77"/>
      <c r="F14" s="68"/>
      <c r="G14" s="68"/>
      <c r="H14" s="68"/>
      <c r="I14" s="65"/>
      <c r="J14" s="452"/>
      <c r="K14" s="453"/>
      <c r="L14" s="265">
        <f>単体NW!L14/1000</f>
        <v>-13804.165999999999</v>
      </c>
      <c r="M14" s="271">
        <f>単体NW!M14/1000</f>
        <v>13804.165999999999</v>
      </c>
    </row>
    <row r="15" spans="1:13" s="7" customFormat="1" ht="15.95" customHeight="1">
      <c r="B15" s="60"/>
      <c r="C15" s="77"/>
      <c r="D15" s="77" t="s">
        <v>103</v>
      </c>
      <c r="E15" s="68"/>
      <c r="F15" s="68"/>
      <c r="G15" s="68"/>
      <c r="H15" s="68"/>
      <c r="I15" s="65"/>
      <c r="J15" s="452"/>
      <c r="K15" s="453"/>
      <c r="L15" s="265">
        <f>単体NW!L15/1000</f>
        <v>648</v>
      </c>
      <c r="M15" s="271">
        <f>単体NW!M15/1000</f>
        <v>-648</v>
      </c>
    </row>
    <row r="16" spans="1:13" s="7" customFormat="1" ht="15.95" customHeight="1">
      <c r="B16" s="60"/>
      <c r="C16" s="77"/>
      <c r="D16" s="77" t="s">
        <v>104</v>
      </c>
      <c r="E16" s="77"/>
      <c r="F16" s="68"/>
      <c r="G16" s="68"/>
      <c r="H16" s="68"/>
      <c r="I16" s="65"/>
      <c r="J16" s="452"/>
      <c r="K16" s="453"/>
      <c r="L16" s="265">
        <f>単体NW!L16/1000</f>
        <v>-5624.0209999999997</v>
      </c>
      <c r="M16" s="271">
        <f>単体NW!M16/1000</f>
        <v>5624.0209999999997</v>
      </c>
    </row>
    <row r="17" spans="2:20" s="7" customFormat="1" ht="15.95" customHeight="1">
      <c r="B17" s="60"/>
      <c r="C17" s="77"/>
      <c r="D17" s="77" t="s">
        <v>105</v>
      </c>
      <c r="E17" s="77"/>
      <c r="F17" s="68"/>
      <c r="G17" s="68"/>
      <c r="H17" s="68"/>
      <c r="I17" s="65"/>
      <c r="J17" s="452"/>
      <c r="K17" s="453"/>
      <c r="L17" s="265">
        <f>単体NW!L17/1000</f>
        <v>0</v>
      </c>
      <c r="M17" s="271">
        <f>単体NW!M17/1000</f>
        <v>0</v>
      </c>
    </row>
    <row r="18" spans="2:20" s="7" customFormat="1" ht="15.95" customHeight="1">
      <c r="B18" s="60"/>
      <c r="C18" s="77"/>
      <c r="D18" s="77" t="s">
        <v>106</v>
      </c>
      <c r="E18" s="77"/>
      <c r="F18" s="68"/>
      <c r="G18" s="78"/>
      <c r="H18" s="68"/>
      <c r="I18" s="65"/>
      <c r="J18" s="452"/>
      <c r="K18" s="453"/>
      <c r="L18" s="265">
        <f>単体NW!L18/1000</f>
        <v>-8828.1450000000004</v>
      </c>
      <c r="M18" s="271">
        <f>単体NW!M18/1000</f>
        <v>8828.1450000000004</v>
      </c>
    </row>
    <row r="19" spans="2:20" s="7" customFormat="1" ht="15.95" customHeight="1">
      <c r="B19" s="60"/>
      <c r="C19" s="77" t="s">
        <v>107</v>
      </c>
      <c r="D19" s="79"/>
      <c r="E19" s="79"/>
      <c r="F19" s="79"/>
      <c r="G19" s="79"/>
      <c r="H19" s="79"/>
      <c r="I19" s="66"/>
      <c r="J19" s="416">
        <f>単体NW!J19/1000</f>
        <v>0</v>
      </c>
      <c r="K19" s="486"/>
      <c r="L19" s="265">
        <f>単体NW!L19/1000</f>
        <v>0</v>
      </c>
      <c r="M19" s="276"/>
    </row>
    <row r="20" spans="2:20" s="7" customFormat="1" ht="15.95" customHeight="1">
      <c r="B20" s="60"/>
      <c r="C20" s="77" t="s">
        <v>108</v>
      </c>
      <c r="D20" s="80"/>
      <c r="E20" s="79"/>
      <c r="F20" s="79"/>
      <c r="G20" s="79"/>
      <c r="H20" s="79"/>
      <c r="I20" s="66"/>
      <c r="J20" s="416">
        <f>単体NW!J20/1000</f>
        <v>0</v>
      </c>
      <c r="K20" s="486"/>
      <c r="L20" s="265">
        <f>単体NW!L20/1000</f>
        <v>0</v>
      </c>
      <c r="M20" s="276"/>
    </row>
    <row r="21" spans="2:20" s="7" customFormat="1" ht="15.95" customHeight="1">
      <c r="B21" s="69"/>
      <c r="C21" s="70" t="s">
        <v>17</v>
      </c>
      <c r="D21" s="81"/>
      <c r="E21" s="81"/>
      <c r="F21" s="82"/>
      <c r="G21" s="82"/>
      <c r="H21" s="82"/>
      <c r="I21" s="83"/>
      <c r="J21" s="416">
        <f>単体NW!J21/1000</f>
        <v>0</v>
      </c>
      <c r="K21" s="486"/>
      <c r="L21" s="265">
        <f>単体NW!L21/1000</f>
        <v>0</v>
      </c>
      <c r="M21" s="309">
        <f>単体NW!M21/1000</f>
        <v>0</v>
      </c>
      <c r="N21" s="207"/>
      <c r="O21" s="207"/>
      <c r="P21" s="207"/>
      <c r="Q21" s="37"/>
      <c r="R21" s="37"/>
      <c r="S21" s="37"/>
      <c r="T21" s="37"/>
    </row>
    <row r="22" spans="2:20" s="7" customFormat="1" ht="15.95" customHeight="1" thickBot="1">
      <c r="B22" s="84"/>
      <c r="C22" s="85" t="s">
        <v>109</v>
      </c>
      <c r="D22" s="86"/>
      <c r="E22" s="87"/>
      <c r="F22" s="87"/>
      <c r="G22" s="88"/>
      <c r="H22" s="87"/>
      <c r="I22" s="89"/>
      <c r="J22" s="449">
        <f>単体NW!J22/1000</f>
        <v>-14411.224</v>
      </c>
      <c r="K22" s="487"/>
      <c r="L22" s="277">
        <f>単体NW!L22/1000</f>
        <v>-13804.165999999999</v>
      </c>
      <c r="M22" s="310">
        <f>単体NW!M22/1000</f>
        <v>-607.05799999999999</v>
      </c>
      <c r="N22" s="207"/>
      <c r="O22" s="207"/>
      <c r="P22" s="207"/>
      <c r="Q22" s="37"/>
      <c r="R22" s="37"/>
      <c r="S22" s="37"/>
      <c r="T22" s="37"/>
    </row>
    <row r="23" spans="2:20" s="7" customFormat="1" ht="15.95" customHeight="1" thickBot="1">
      <c r="B23" s="90" t="s">
        <v>110</v>
      </c>
      <c r="C23" s="91"/>
      <c r="D23" s="92"/>
      <c r="E23" s="92"/>
      <c r="F23" s="93"/>
      <c r="G23" s="93"/>
      <c r="H23" s="93"/>
      <c r="I23" s="94"/>
      <c r="J23" s="430">
        <f>単体NW!J23/1000</f>
        <v>17405.221000000001</v>
      </c>
      <c r="K23" s="488"/>
      <c r="L23" s="302">
        <f>単体NW!L23/1000</f>
        <v>18743.36</v>
      </c>
      <c r="M23" s="311">
        <f>単体NW!M23/1000</f>
        <v>-1338.1389999999999</v>
      </c>
      <c r="N23" s="207"/>
      <c r="O23" s="207"/>
      <c r="P23" s="207"/>
      <c r="Q23" s="37"/>
      <c r="R23" s="37"/>
      <c r="S23" s="37"/>
      <c r="T23" s="37"/>
    </row>
    <row r="24" spans="2:20" s="7" customFormat="1" ht="6.75" customHeight="1">
      <c r="B24" s="223"/>
      <c r="C24" s="224"/>
      <c r="D24" s="224"/>
      <c r="E24" s="224"/>
      <c r="F24" s="224"/>
      <c r="G24" s="224"/>
      <c r="H24" s="224"/>
      <c r="I24" s="224"/>
      <c r="M24" s="207"/>
      <c r="N24" s="207"/>
      <c r="O24" s="207"/>
      <c r="P24" s="207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207"/>
      <c r="N25" s="207"/>
      <c r="O25" s="207"/>
      <c r="P25" s="207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22">
    <mergeCell ref="J11:K11"/>
    <mergeCell ref="J12:K12"/>
    <mergeCell ref="J20:K20"/>
    <mergeCell ref="J13:K13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8:K8"/>
    <mergeCell ref="J9:K9"/>
    <mergeCell ref="J10:K10"/>
    <mergeCell ref="B1:M1"/>
    <mergeCell ref="B2:M2"/>
    <mergeCell ref="B3:M3"/>
    <mergeCell ref="B4:M4"/>
    <mergeCell ref="B6:I7"/>
    <mergeCell ref="J6:K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M79"/>
  <sheetViews>
    <sheetView showGridLines="0" view="pageBreakPreview" zoomScale="106" zoomScaleNormal="100" zoomScaleSheetLayoutView="106" workbookViewId="0">
      <selection activeCell="AA16" sqref="AA16:AB16"/>
    </sheetView>
  </sheetViews>
  <sheetFormatPr defaultColWidth="9" defaultRowHeight="18" customHeight="1"/>
  <cols>
    <col min="1" max="1" width="0.875" style="1" customWidth="1"/>
    <col min="2" max="10" width="2.125" style="1" customWidth="1"/>
    <col min="11" max="11" width="13.125" style="1" customWidth="1"/>
    <col min="12" max="13" width="6.625" style="1" customWidth="1"/>
    <col min="14" max="14" width="0.875" style="1" customWidth="1"/>
    <col min="15" max="16384" width="9" style="1"/>
  </cols>
  <sheetData>
    <row r="1" spans="1:13" ht="18" customHeight="1">
      <c r="B1" s="454" t="s">
        <v>121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8" customHeight="1">
      <c r="A2" s="176"/>
      <c r="B2" s="455" t="s">
        <v>122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s="28" customFormat="1" ht="15.95" customHeight="1">
      <c r="B3" s="456" t="str">
        <f>単体CF!B3</f>
        <v>自　　平成28年04月01日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s="28" customFormat="1" ht="15.95" customHeight="1">
      <c r="B4" s="456" t="str">
        <f>単体CF!B4</f>
        <v>至　　平成29年03月31日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3" s="29" customFormat="1" ht="17.25" customHeight="1" thickBot="1">
      <c r="M5" s="177" t="s">
        <v>192</v>
      </c>
    </row>
    <row r="6" spans="1:13" s="29" customFormat="1" ht="14.45" customHeight="1">
      <c r="B6" s="457" t="s">
        <v>2</v>
      </c>
      <c r="C6" s="458"/>
      <c r="D6" s="458"/>
      <c r="E6" s="458"/>
      <c r="F6" s="458"/>
      <c r="G6" s="458"/>
      <c r="H6" s="458"/>
      <c r="I6" s="459"/>
      <c r="J6" s="459"/>
      <c r="K6" s="460"/>
      <c r="L6" s="464" t="s">
        <v>3</v>
      </c>
      <c r="M6" s="465"/>
    </row>
    <row r="7" spans="1:13" s="29" customFormat="1" ht="14.45" customHeight="1" thickBot="1">
      <c r="B7" s="461"/>
      <c r="C7" s="462"/>
      <c r="D7" s="462"/>
      <c r="E7" s="462"/>
      <c r="F7" s="462"/>
      <c r="G7" s="462"/>
      <c r="H7" s="462"/>
      <c r="I7" s="462"/>
      <c r="J7" s="462"/>
      <c r="K7" s="463"/>
      <c r="L7" s="466"/>
      <c r="M7" s="467"/>
    </row>
    <row r="8" spans="1:13" s="6" customFormat="1" ht="14.25" customHeight="1">
      <c r="B8" s="178" t="s">
        <v>123</v>
      </c>
      <c r="C8" s="179"/>
      <c r="D8" s="179"/>
      <c r="E8" s="180"/>
      <c r="F8" s="180"/>
      <c r="G8" s="181"/>
      <c r="H8" s="180"/>
      <c r="I8" s="182"/>
      <c r="J8" s="182"/>
      <c r="K8" s="183"/>
      <c r="L8" s="468"/>
      <c r="M8" s="469"/>
    </row>
    <row r="9" spans="1:13" ht="14.25" customHeight="1">
      <c r="B9" s="34"/>
      <c r="C9" s="184" t="s">
        <v>124</v>
      </c>
      <c r="D9" s="184"/>
      <c r="E9" s="185"/>
      <c r="F9" s="185"/>
      <c r="G9" s="29"/>
      <c r="H9" s="185"/>
      <c r="I9" s="36"/>
      <c r="J9" s="36"/>
      <c r="K9" s="134"/>
      <c r="L9" s="416">
        <f>単体CF!L9/1000</f>
        <v>107645.079</v>
      </c>
      <c r="M9" s="417"/>
    </row>
    <row r="10" spans="1:13" s="7" customFormat="1" ht="13.5" customHeight="1">
      <c r="B10" s="34"/>
      <c r="C10" s="184"/>
      <c r="D10" s="184" t="s">
        <v>125</v>
      </c>
      <c r="E10" s="185"/>
      <c r="F10" s="185"/>
      <c r="G10" s="185"/>
      <c r="H10" s="185"/>
      <c r="I10" s="36"/>
      <c r="J10" s="36"/>
      <c r="K10" s="134"/>
      <c r="L10" s="416">
        <f>単体CF!L10/1000</f>
        <v>101176.936</v>
      </c>
      <c r="M10" s="417"/>
    </row>
    <row r="11" spans="1:13" s="7" customFormat="1" ht="13.5" customHeight="1">
      <c r="B11" s="34"/>
      <c r="C11" s="184"/>
      <c r="D11" s="184"/>
      <c r="E11" s="186" t="s">
        <v>126</v>
      </c>
      <c r="F11" s="185"/>
      <c r="G11" s="185"/>
      <c r="H11" s="185"/>
      <c r="I11" s="36"/>
      <c r="J11" s="36"/>
      <c r="K11" s="134"/>
      <c r="L11" s="416">
        <f>単体CF!L11/1000</f>
        <v>36622.639999999999</v>
      </c>
      <c r="M11" s="417"/>
    </row>
    <row r="12" spans="1:13" s="7" customFormat="1" ht="13.5" customHeight="1">
      <c r="B12" s="34"/>
      <c r="C12" s="184"/>
      <c r="D12" s="184"/>
      <c r="E12" s="186" t="s">
        <v>127</v>
      </c>
      <c r="F12" s="185"/>
      <c r="G12" s="185"/>
      <c r="H12" s="185"/>
      <c r="I12" s="36"/>
      <c r="J12" s="36"/>
      <c r="K12" s="134"/>
      <c r="L12" s="416">
        <f>単体CF!L12/1000</f>
        <v>64498.775999999998</v>
      </c>
      <c r="M12" s="417"/>
    </row>
    <row r="13" spans="1:13" s="7" customFormat="1" ht="13.5" customHeight="1">
      <c r="B13" s="187"/>
      <c r="C13" s="29"/>
      <c r="D13" s="29"/>
      <c r="E13" s="39" t="s">
        <v>128</v>
      </c>
      <c r="F13" s="29"/>
      <c r="G13" s="29"/>
      <c r="H13" s="29"/>
      <c r="I13" s="36"/>
      <c r="J13" s="36"/>
      <c r="K13" s="134"/>
      <c r="L13" s="416">
        <f>単体CF!L13/1000</f>
        <v>0</v>
      </c>
      <c r="M13" s="417"/>
    </row>
    <row r="14" spans="1:13" s="7" customFormat="1" ht="13.5" customHeight="1">
      <c r="B14" s="188"/>
      <c r="C14" s="189"/>
      <c r="D14" s="29"/>
      <c r="E14" s="189" t="s">
        <v>129</v>
      </c>
      <c r="F14" s="189"/>
      <c r="G14" s="189"/>
      <c r="H14" s="189"/>
      <c r="I14" s="36"/>
      <c r="J14" s="36"/>
      <c r="K14" s="134"/>
      <c r="L14" s="416">
        <f>単体CF!L14/1000</f>
        <v>55.52</v>
      </c>
      <c r="M14" s="417"/>
    </row>
    <row r="15" spans="1:13" s="7" customFormat="1" ht="13.5" customHeight="1">
      <c r="B15" s="187"/>
      <c r="C15" s="189"/>
      <c r="D15" s="39" t="s">
        <v>130</v>
      </c>
      <c r="E15" s="189"/>
      <c r="F15" s="189"/>
      <c r="G15" s="189"/>
      <c r="H15" s="189"/>
      <c r="I15" s="36"/>
      <c r="J15" s="36"/>
      <c r="K15" s="134"/>
      <c r="L15" s="416">
        <f>単体CF!L15/1000</f>
        <v>6468.143</v>
      </c>
      <c r="M15" s="417"/>
    </row>
    <row r="16" spans="1:13" s="7" customFormat="1" ht="13.5" customHeight="1">
      <c r="B16" s="187"/>
      <c r="C16" s="189"/>
      <c r="D16" s="189"/>
      <c r="E16" s="39" t="s">
        <v>131</v>
      </c>
      <c r="F16" s="189"/>
      <c r="G16" s="189"/>
      <c r="H16" s="189"/>
      <c r="I16" s="36"/>
      <c r="J16" s="36"/>
      <c r="K16" s="134"/>
      <c r="L16" s="416">
        <f>単体CF!L16/1000</f>
        <v>6459.9430000000002</v>
      </c>
      <c r="M16" s="417"/>
    </row>
    <row r="17" spans="2:13" s="7" customFormat="1" ht="13.5" customHeight="1">
      <c r="B17" s="187"/>
      <c r="C17" s="189"/>
      <c r="D17" s="189"/>
      <c r="E17" s="39" t="s">
        <v>132</v>
      </c>
      <c r="F17" s="189"/>
      <c r="G17" s="189"/>
      <c r="H17" s="189"/>
      <c r="I17" s="36"/>
      <c r="J17" s="36"/>
      <c r="K17" s="134"/>
      <c r="L17" s="416">
        <f>単体CF!L17/1000</f>
        <v>0</v>
      </c>
      <c r="M17" s="417"/>
    </row>
    <row r="18" spans="2:13" s="7" customFormat="1" ht="13.5" customHeight="1">
      <c r="B18" s="187"/>
      <c r="C18" s="29"/>
      <c r="D18" s="189"/>
      <c r="E18" s="39" t="s">
        <v>133</v>
      </c>
      <c r="F18" s="189"/>
      <c r="G18" s="189"/>
      <c r="H18" s="189"/>
      <c r="I18" s="36"/>
      <c r="J18" s="36"/>
      <c r="K18" s="134"/>
      <c r="L18" s="416">
        <f>単体CF!L18/1000</f>
        <v>0</v>
      </c>
      <c r="M18" s="417"/>
    </row>
    <row r="19" spans="2:13" s="7" customFormat="1" ht="13.5" customHeight="1">
      <c r="B19" s="187"/>
      <c r="C19" s="29"/>
      <c r="D19" s="35"/>
      <c r="E19" s="189" t="s">
        <v>129</v>
      </c>
      <c r="F19" s="29"/>
      <c r="G19" s="189"/>
      <c r="H19" s="189"/>
      <c r="I19" s="36"/>
      <c r="J19" s="36"/>
      <c r="K19" s="134"/>
      <c r="L19" s="416">
        <f>単体CF!L19/1000</f>
        <v>8.1999999999999993</v>
      </c>
      <c r="M19" s="417"/>
    </row>
    <row r="20" spans="2:13" s="7" customFormat="1" ht="13.5" customHeight="1">
      <c r="B20" s="187"/>
      <c r="C20" s="29" t="s">
        <v>134</v>
      </c>
      <c r="D20" s="35"/>
      <c r="E20" s="189"/>
      <c r="F20" s="189"/>
      <c r="G20" s="189"/>
      <c r="H20" s="189"/>
      <c r="I20" s="36"/>
      <c r="J20" s="36"/>
      <c r="K20" s="134"/>
      <c r="L20" s="416">
        <f>単体CF!L20/1000</f>
        <v>107133.55</v>
      </c>
      <c r="M20" s="417"/>
    </row>
    <row r="21" spans="2:13" s="7" customFormat="1" ht="13.5" customHeight="1">
      <c r="B21" s="187"/>
      <c r="C21" s="29"/>
      <c r="D21" s="41" t="s">
        <v>135</v>
      </c>
      <c r="E21" s="189"/>
      <c r="F21" s="189"/>
      <c r="G21" s="189"/>
      <c r="H21" s="189"/>
      <c r="I21" s="36"/>
      <c r="J21" s="36"/>
      <c r="K21" s="134"/>
      <c r="L21" s="416">
        <f>単体CF!L21/1000</f>
        <v>106731</v>
      </c>
      <c r="M21" s="417"/>
    </row>
    <row r="22" spans="2:13" s="7" customFormat="1" ht="13.5" customHeight="1">
      <c r="B22" s="187"/>
      <c r="C22" s="29"/>
      <c r="D22" s="41" t="s">
        <v>136</v>
      </c>
      <c r="E22" s="189"/>
      <c r="F22" s="189"/>
      <c r="G22" s="189"/>
      <c r="H22" s="189"/>
      <c r="I22" s="36"/>
      <c r="J22" s="36"/>
      <c r="K22" s="134"/>
      <c r="L22" s="416">
        <f>単体CF!L22/1000</f>
        <v>0</v>
      </c>
      <c r="M22" s="417"/>
    </row>
    <row r="23" spans="2:13" s="7" customFormat="1" ht="13.5" customHeight="1">
      <c r="B23" s="187"/>
      <c r="C23" s="29"/>
      <c r="D23" s="41" t="s">
        <v>137</v>
      </c>
      <c r="E23" s="189"/>
      <c r="F23" s="189"/>
      <c r="G23" s="189"/>
      <c r="H23" s="189"/>
      <c r="I23" s="36"/>
      <c r="J23" s="36"/>
      <c r="K23" s="134"/>
      <c r="L23" s="416">
        <f>単体CF!L23/1000</f>
        <v>402.55</v>
      </c>
      <c r="M23" s="417"/>
    </row>
    <row r="24" spans="2:13" s="7" customFormat="1" ht="13.5" customHeight="1">
      <c r="B24" s="187"/>
      <c r="C24" s="29"/>
      <c r="D24" s="35" t="s">
        <v>138</v>
      </c>
      <c r="E24" s="189"/>
      <c r="F24" s="189"/>
      <c r="G24" s="189"/>
      <c r="H24" s="35"/>
      <c r="I24" s="36"/>
      <c r="J24" s="36"/>
      <c r="K24" s="134"/>
      <c r="L24" s="416">
        <f>単体CF!L24/1000</f>
        <v>0</v>
      </c>
      <c r="M24" s="417"/>
    </row>
    <row r="25" spans="2:13" s="7" customFormat="1" ht="13.5" customHeight="1">
      <c r="B25" s="187"/>
      <c r="C25" s="29" t="s">
        <v>139</v>
      </c>
      <c r="D25" s="35"/>
      <c r="E25" s="189"/>
      <c r="F25" s="189"/>
      <c r="G25" s="189"/>
      <c r="H25" s="35"/>
      <c r="I25" s="36"/>
      <c r="J25" s="36"/>
      <c r="K25" s="134"/>
      <c r="L25" s="416">
        <f>単体CF!L25/1000</f>
        <v>0</v>
      </c>
      <c r="M25" s="417"/>
    </row>
    <row r="26" spans="2:13" s="7" customFormat="1" ht="13.5" customHeight="1">
      <c r="B26" s="187"/>
      <c r="C26" s="29"/>
      <c r="D26" s="41" t="s">
        <v>140</v>
      </c>
      <c r="E26" s="189"/>
      <c r="F26" s="189"/>
      <c r="G26" s="189"/>
      <c r="H26" s="189"/>
      <c r="I26" s="36"/>
      <c r="J26" s="36"/>
      <c r="K26" s="134"/>
      <c r="L26" s="416">
        <f>単体CF!L26/1000</f>
        <v>0</v>
      </c>
      <c r="M26" s="417"/>
    </row>
    <row r="27" spans="2:13" s="7" customFormat="1" ht="13.5" customHeight="1">
      <c r="B27" s="187"/>
      <c r="C27" s="29"/>
      <c r="D27" s="35" t="s">
        <v>129</v>
      </c>
      <c r="E27" s="189"/>
      <c r="F27" s="189"/>
      <c r="G27" s="189"/>
      <c r="H27" s="189"/>
      <c r="I27" s="36"/>
      <c r="J27" s="36"/>
      <c r="K27" s="134"/>
      <c r="L27" s="416">
        <f>単体CF!L27/1000</f>
        <v>0</v>
      </c>
      <c r="M27" s="417"/>
    </row>
    <row r="28" spans="2:13" s="7" customFormat="1" ht="13.5" customHeight="1">
      <c r="B28" s="187"/>
      <c r="C28" s="29" t="s">
        <v>141</v>
      </c>
      <c r="D28" s="35"/>
      <c r="E28" s="189"/>
      <c r="F28" s="189"/>
      <c r="G28" s="189"/>
      <c r="H28" s="189"/>
      <c r="I28" s="36"/>
      <c r="J28" s="36"/>
      <c r="K28" s="134"/>
      <c r="L28" s="416">
        <f>単体CF!L28/1000</f>
        <v>0</v>
      </c>
      <c r="M28" s="417"/>
    </row>
    <row r="29" spans="2:13" s="7" customFormat="1" ht="13.5" customHeight="1">
      <c r="B29" s="190" t="s">
        <v>142</v>
      </c>
      <c r="C29" s="191"/>
      <c r="D29" s="44"/>
      <c r="E29" s="192"/>
      <c r="F29" s="192"/>
      <c r="G29" s="192"/>
      <c r="H29" s="192"/>
      <c r="I29" s="130"/>
      <c r="J29" s="130"/>
      <c r="K29" s="131"/>
      <c r="L29" s="426">
        <f>単体CF!L29/1000</f>
        <v>-511.529</v>
      </c>
      <c r="M29" s="427"/>
    </row>
    <row r="30" spans="2:13" s="7" customFormat="1" ht="13.5" customHeight="1">
      <c r="B30" s="187" t="s">
        <v>143</v>
      </c>
      <c r="C30" s="29"/>
      <c r="D30" s="35"/>
      <c r="E30" s="189"/>
      <c r="F30" s="189"/>
      <c r="G30" s="189"/>
      <c r="H30" s="35"/>
      <c r="I30" s="36"/>
      <c r="J30" s="36"/>
      <c r="K30" s="134"/>
      <c r="L30" s="416"/>
      <c r="M30" s="417"/>
    </row>
    <row r="31" spans="2:13" s="7" customFormat="1" ht="13.5" customHeight="1">
      <c r="B31" s="187"/>
      <c r="C31" s="29" t="s">
        <v>144</v>
      </c>
      <c r="D31" s="35"/>
      <c r="E31" s="189"/>
      <c r="F31" s="189"/>
      <c r="G31" s="189"/>
      <c r="H31" s="189"/>
      <c r="I31" s="36"/>
      <c r="J31" s="36"/>
      <c r="K31" s="134"/>
      <c r="L31" s="416">
        <f>単体CF!L31/1000</f>
        <v>648</v>
      </c>
      <c r="M31" s="417"/>
    </row>
    <row r="32" spans="2:13" s="7" customFormat="1" ht="13.5" customHeight="1">
      <c r="B32" s="187"/>
      <c r="C32" s="29"/>
      <c r="D32" s="41" t="s">
        <v>145</v>
      </c>
      <c r="E32" s="189"/>
      <c r="F32" s="189"/>
      <c r="G32" s="189"/>
      <c r="H32" s="189"/>
      <c r="I32" s="36"/>
      <c r="J32" s="36"/>
      <c r="K32" s="134"/>
      <c r="L32" s="416">
        <f>単体CF!L32/1000</f>
        <v>648</v>
      </c>
      <c r="M32" s="417"/>
    </row>
    <row r="33" spans="2:13" s="7" customFormat="1" ht="13.5" customHeight="1">
      <c r="B33" s="187"/>
      <c r="C33" s="29"/>
      <c r="D33" s="41" t="s">
        <v>146</v>
      </c>
      <c r="E33" s="189"/>
      <c r="F33" s="189"/>
      <c r="G33" s="189"/>
      <c r="H33" s="189"/>
      <c r="I33" s="36"/>
      <c r="J33" s="36"/>
      <c r="K33" s="134"/>
      <c r="L33" s="416">
        <f>単体CF!L33/1000</f>
        <v>0</v>
      </c>
      <c r="M33" s="417"/>
    </row>
    <row r="34" spans="2:13" s="7" customFormat="1" ht="13.5" customHeight="1">
      <c r="B34" s="187"/>
      <c r="C34" s="29"/>
      <c r="D34" s="41" t="s">
        <v>147</v>
      </c>
      <c r="E34" s="189"/>
      <c r="F34" s="189"/>
      <c r="G34" s="189"/>
      <c r="H34" s="189"/>
      <c r="I34" s="36"/>
      <c r="J34" s="36"/>
      <c r="K34" s="134"/>
      <c r="L34" s="416">
        <f>単体CF!L34/1000</f>
        <v>0</v>
      </c>
      <c r="M34" s="417"/>
    </row>
    <row r="35" spans="2:13" s="7" customFormat="1" ht="13.5" customHeight="1">
      <c r="B35" s="187"/>
      <c r="C35" s="29"/>
      <c r="D35" s="41" t="s">
        <v>148</v>
      </c>
      <c r="E35" s="189"/>
      <c r="F35" s="189"/>
      <c r="G35" s="189"/>
      <c r="H35" s="189"/>
      <c r="I35" s="36"/>
      <c r="J35" s="36"/>
      <c r="K35" s="134"/>
      <c r="L35" s="416">
        <f>単体CF!L35/1000</f>
        <v>0</v>
      </c>
      <c r="M35" s="417"/>
    </row>
    <row r="36" spans="2:13" s="7" customFormat="1" ht="13.5" customHeight="1">
      <c r="B36" s="187"/>
      <c r="C36" s="29"/>
      <c r="D36" s="35" t="s">
        <v>129</v>
      </c>
      <c r="E36" s="189"/>
      <c r="F36" s="189"/>
      <c r="G36" s="189"/>
      <c r="H36" s="189"/>
      <c r="I36" s="36"/>
      <c r="J36" s="36"/>
      <c r="K36" s="134"/>
      <c r="L36" s="416">
        <f>単体CF!L36/1000</f>
        <v>0</v>
      </c>
      <c r="M36" s="417"/>
    </row>
    <row r="37" spans="2:13" s="7" customFormat="1" ht="13.5" customHeight="1">
      <c r="B37" s="187"/>
      <c r="C37" s="29" t="s">
        <v>149</v>
      </c>
      <c r="D37" s="35"/>
      <c r="E37" s="189"/>
      <c r="F37" s="189"/>
      <c r="G37" s="189"/>
      <c r="H37" s="35"/>
      <c r="I37" s="36"/>
      <c r="J37" s="36"/>
      <c r="K37" s="134"/>
      <c r="L37" s="416">
        <f>単体CF!L37/1000</f>
        <v>0</v>
      </c>
      <c r="M37" s="417"/>
    </row>
    <row r="38" spans="2:13" s="7" customFormat="1" ht="13.5" customHeight="1">
      <c r="B38" s="187"/>
      <c r="C38" s="29"/>
      <c r="D38" s="41" t="s">
        <v>136</v>
      </c>
      <c r="E38" s="189"/>
      <c r="F38" s="189"/>
      <c r="G38" s="189"/>
      <c r="H38" s="35"/>
      <c r="I38" s="36"/>
      <c r="J38" s="36"/>
      <c r="K38" s="134"/>
      <c r="L38" s="416">
        <f>単体CF!L38/1000</f>
        <v>0</v>
      </c>
      <c r="M38" s="417"/>
    </row>
    <row r="39" spans="2:13" s="7" customFormat="1" ht="13.5" customHeight="1">
      <c r="B39" s="187"/>
      <c r="C39" s="29"/>
      <c r="D39" s="41" t="s">
        <v>150</v>
      </c>
      <c r="E39" s="189"/>
      <c r="F39" s="189"/>
      <c r="G39" s="189"/>
      <c r="H39" s="35"/>
      <c r="I39" s="36"/>
      <c r="J39" s="36"/>
      <c r="K39" s="134"/>
      <c r="L39" s="416">
        <f>単体CF!L39/1000</f>
        <v>0</v>
      </c>
      <c r="M39" s="417"/>
    </row>
    <row r="40" spans="2:13" s="7" customFormat="1" ht="13.5" customHeight="1">
      <c r="B40" s="187"/>
      <c r="C40" s="29"/>
      <c r="D40" s="41" t="s">
        <v>151</v>
      </c>
      <c r="E40" s="189"/>
      <c r="F40" s="29"/>
      <c r="G40" s="189"/>
      <c r="H40" s="189"/>
      <c r="I40" s="36"/>
      <c r="J40" s="36"/>
      <c r="K40" s="134"/>
      <c r="L40" s="416">
        <f>単体CF!L40/1000</f>
        <v>0</v>
      </c>
      <c r="M40" s="417"/>
    </row>
    <row r="41" spans="2:13" s="7" customFormat="1" ht="13.5" customHeight="1">
      <c r="B41" s="187"/>
      <c r="C41" s="29"/>
      <c r="D41" s="41" t="s">
        <v>152</v>
      </c>
      <c r="E41" s="189"/>
      <c r="F41" s="29"/>
      <c r="G41" s="189"/>
      <c r="H41" s="189"/>
      <c r="I41" s="36"/>
      <c r="J41" s="36"/>
      <c r="K41" s="134"/>
      <c r="L41" s="416">
        <f>単体CF!L41/1000</f>
        <v>0</v>
      </c>
      <c r="M41" s="417"/>
    </row>
    <row r="42" spans="2:13" s="7" customFormat="1" ht="13.5" customHeight="1">
      <c r="B42" s="187"/>
      <c r="C42" s="29"/>
      <c r="D42" s="35" t="s">
        <v>138</v>
      </c>
      <c r="E42" s="189"/>
      <c r="F42" s="189"/>
      <c r="G42" s="189"/>
      <c r="H42" s="189"/>
      <c r="I42" s="36"/>
      <c r="J42" s="36"/>
      <c r="K42" s="134"/>
      <c r="L42" s="416">
        <f>単体CF!L42/1000</f>
        <v>0</v>
      </c>
      <c r="M42" s="417"/>
    </row>
    <row r="43" spans="2:13" s="7" customFormat="1" ht="13.5" customHeight="1">
      <c r="B43" s="190" t="s">
        <v>153</v>
      </c>
      <c r="C43" s="191"/>
      <c r="D43" s="44"/>
      <c r="E43" s="192"/>
      <c r="F43" s="192"/>
      <c r="G43" s="192"/>
      <c r="H43" s="192"/>
      <c r="I43" s="130"/>
      <c r="J43" s="130"/>
      <c r="K43" s="131"/>
      <c r="L43" s="426">
        <f>単体CF!L43/1000</f>
        <v>-648</v>
      </c>
      <c r="M43" s="427"/>
    </row>
    <row r="44" spans="2:13" s="7" customFormat="1" ht="13.5" customHeight="1">
      <c r="B44" s="187" t="s">
        <v>154</v>
      </c>
      <c r="C44" s="29"/>
      <c r="D44" s="35"/>
      <c r="E44" s="189"/>
      <c r="F44" s="189"/>
      <c r="G44" s="189"/>
      <c r="H44" s="189"/>
      <c r="I44" s="36"/>
      <c r="J44" s="36"/>
      <c r="K44" s="134"/>
      <c r="L44" s="416"/>
      <c r="M44" s="417"/>
    </row>
    <row r="45" spans="2:13" s="7" customFormat="1" ht="13.5" customHeight="1">
      <c r="B45" s="187"/>
      <c r="C45" s="29" t="s">
        <v>155</v>
      </c>
      <c r="D45" s="35"/>
      <c r="E45" s="189"/>
      <c r="F45" s="189"/>
      <c r="G45" s="189"/>
      <c r="H45" s="189"/>
      <c r="I45" s="36"/>
      <c r="J45" s="36"/>
      <c r="K45" s="134"/>
      <c r="L45" s="416">
        <f>単体CF!L45/1000</f>
        <v>0</v>
      </c>
      <c r="M45" s="417"/>
    </row>
    <row r="46" spans="2:13" s="7" customFormat="1" ht="13.5" customHeight="1">
      <c r="B46" s="187"/>
      <c r="C46" s="29"/>
      <c r="D46" s="41" t="s">
        <v>156</v>
      </c>
      <c r="E46" s="189"/>
      <c r="F46" s="189"/>
      <c r="G46" s="189"/>
      <c r="H46" s="189"/>
      <c r="I46" s="36"/>
      <c r="J46" s="36"/>
      <c r="K46" s="134"/>
      <c r="L46" s="416">
        <f>単体CF!L46/1000</f>
        <v>0</v>
      </c>
      <c r="M46" s="417"/>
    </row>
    <row r="47" spans="2:13" s="7" customFormat="1" ht="13.5" customHeight="1">
      <c r="B47" s="187"/>
      <c r="C47" s="29"/>
      <c r="D47" s="35" t="s">
        <v>129</v>
      </c>
      <c r="E47" s="189"/>
      <c r="F47" s="189"/>
      <c r="G47" s="189"/>
      <c r="H47" s="189"/>
      <c r="I47" s="36"/>
      <c r="J47" s="36"/>
      <c r="K47" s="134"/>
      <c r="L47" s="416">
        <f>単体CF!L47/1000</f>
        <v>0</v>
      </c>
      <c r="M47" s="417"/>
    </row>
    <row r="48" spans="2:13" s="7" customFormat="1" ht="13.5" customHeight="1">
      <c r="B48" s="187"/>
      <c r="C48" s="29" t="s">
        <v>157</v>
      </c>
      <c r="D48" s="35"/>
      <c r="E48" s="189"/>
      <c r="F48" s="189"/>
      <c r="G48" s="189"/>
      <c r="H48" s="189"/>
      <c r="I48" s="36"/>
      <c r="J48" s="36"/>
      <c r="K48" s="134"/>
      <c r="L48" s="416">
        <f>単体CF!L48/1000</f>
        <v>0</v>
      </c>
      <c r="M48" s="417"/>
    </row>
    <row r="49" spans="2:13" s="7" customFormat="1" ht="13.5" customHeight="1">
      <c r="B49" s="187"/>
      <c r="C49" s="29"/>
      <c r="D49" s="41" t="s">
        <v>158</v>
      </c>
      <c r="E49" s="189"/>
      <c r="F49" s="189"/>
      <c r="G49" s="189"/>
      <c r="H49" s="185"/>
      <c r="I49" s="36"/>
      <c r="J49" s="36"/>
      <c r="K49" s="134"/>
      <c r="L49" s="416">
        <f>単体CF!L49/1000</f>
        <v>0</v>
      </c>
      <c r="M49" s="417"/>
    </row>
    <row r="50" spans="2:13" s="7" customFormat="1" ht="13.5" customHeight="1">
      <c r="B50" s="187"/>
      <c r="C50" s="29"/>
      <c r="D50" s="35" t="s">
        <v>138</v>
      </c>
      <c r="E50" s="189"/>
      <c r="F50" s="189"/>
      <c r="G50" s="189"/>
      <c r="H50" s="193"/>
      <c r="I50" s="36"/>
      <c r="J50" s="36"/>
      <c r="K50" s="134"/>
      <c r="L50" s="416">
        <f>単体CF!L50/1000</f>
        <v>0</v>
      </c>
      <c r="M50" s="417"/>
    </row>
    <row r="51" spans="2:13" s="7" customFormat="1" ht="13.5" customHeight="1">
      <c r="B51" s="190" t="s">
        <v>159</v>
      </c>
      <c r="C51" s="191"/>
      <c r="D51" s="44"/>
      <c r="E51" s="192"/>
      <c r="F51" s="192"/>
      <c r="G51" s="192"/>
      <c r="H51" s="194"/>
      <c r="I51" s="130"/>
      <c r="J51" s="130"/>
      <c r="K51" s="131"/>
      <c r="L51" s="484">
        <f>単体CF!L51/1000</f>
        <v>0</v>
      </c>
      <c r="M51" s="490"/>
    </row>
    <row r="52" spans="2:13" s="7" customFormat="1" ht="13.5" customHeight="1">
      <c r="B52" s="470" t="s">
        <v>160</v>
      </c>
      <c r="C52" s="471"/>
      <c r="D52" s="471"/>
      <c r="E52" s="471"/>
      <c r="F52" s="471"/>
      <c r="G52" s="471"/>
      <c r="H52" s="471"/>
      <c r="I52" s="471"/>
      <c r="J52" s="471"/>
      <c r="K52" s="472"/>
      <c r="L52" s="426">
        <f>単体CF!L52/1000</f>
        <v>-1159.529</v>
      </c>
      <c r="M52" s="427"/>
    </row>
    <row r="53" spans="2:13" s="7" customFormat="1" ht="13.5" customHeight="1" thickBot="1">
      <c r="B53" s="474" t="s">
        <v>161</v>
      </c>
      <c r="C53" s="475"/>
      <c r="D53" s="475"/>
      <c r="E53" s="475"/>
      <c r="F53" s="475"/>
      <c r="G53" s="475"/>
      <c r="H53" s="475"/>
      <c r="I53" s="475"/>
      <c r="J53" s="475"/>
      <c r="K53" s="476"/>
      <c r="L53" s="428">
        <f>単体CF!L53/1000</f>
        <v>1783.124</v>
      </c>
      <c r="M53" s="429"/>
    </row>
    <row r="54" spans="2:13" s="7" customFormat="1" ht="13.5" customHeight="1" thickBot="1">
      <c r="B54" s="477" t="s">
        <v>162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28">
        <f>単体CF!L54/1000</f>
        <v>623.59500000000003</v>
      </c>
      <c r="M54" s="429"/>
    </row>
    <row r="55" spans="2:13" s="7" customFormat="1" ht="13.5" customHeight="1" thickBot="1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372"/>
      <c r="M55" s="372"/>
    </row>
    <row r="56" spans="2:13" s="7" customFormat="1" ht="13.5" customHeight="1">
      <c r="B56" s="196" t="s">
        <v>163</v>
      </c>
      <c r="C56" s="197"/>
      <c r="D56" s="197"/>
      <c r="E56" s="197"/>
      <c r="F56" s="197"/>
      <c r="G56" s="197"/>
      <c r="H56" s="197"/>
      <c r="I56" s="197"/>
      <c r="J56" s="197"/>
      <c r="K56" s="197"/>
      <c r="L56" s="482">
        <f>単体CF!L56/1000</f>
        <v>0</v>
      </c>
      <c r="M56" s="491"/>
    </row>
    <row r="57" spans="2:13" s="7" customFormat="1" ht="13.5" customHeight="1">
      <c r="B57" s="374" t="s">
        <v>164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426">
        <f>単体CF!L57/1000</f>
        <v>0</v>
      </c>
      <c r="M57" s="427"/>
    </row>
    <row r="58" spans="2:13" s="7" customFormat="1" ht="13.5" customHeight="1" thickBot="1">
      <c r="B58" s="199" t="s">
        <v>165</v>
      </c>
      <c r="C58" s="200"/>
      <c r="D58" s="200"/>
      <c r="E58" s="200"/>
      <c r="F58" s="200"/>
      <c r="G58" s="200"/>
      <c r="H58" s="200"/>
      <c r="I58" s="200"/>
      <c r="J58" s="200"/>
      <c r="K58" s="200"/>
      <c r="L58" s="447">
        <f>単体CF!L58/1000</f>
        <v>0</v>
      </c>
      <c r="M58" s="473"/>
    </row>
    <row r="59" spans="2:13" s="7" customFormat="1" ht="13.5" customHeight="1" thickBot="1">
      <c r="B59" s="201" t="s">
        <v>166</v>
      </c>
      <c r="C59" s="202"/>
      <c r="D59" s="49"/>
      <c r="E59" s="203"/>
      <c r="F59" s="203"/>
      <c r="G59" s="203"/>
      <c r="H59" s="203"/>
      <c r="I59" s="173"/>
      <c r="J59" s="173"/>
      <c r="K59" s="173"/>
      <c r="L59" s="430">
        <f>単体CF!L59/1000</f>
        <v>623.59500000000003</v>
      </c>
      <c r="M59" s="431"/>
    </row>
    <row r="60" spans="2:13" s="7" customFormat="1" ht="3" customHeight="1">
      <c r="B60" s="29"/>
      <c r="C60" s="29"/>
      <c r="D60" s="35"/>
      <c r="E60" s="189"/>
      <c r="F60" s="189"/>
      <c r="G60" s="189"/>
      <c r="H60" s="185"/>
      <c r="I60" s="36"/>
      <c r="J60" s="36"/>
      <c r="K60" s="36"/>
    </row>
    <row r="61" spans="2:13" s="7" customFormat="1" ht="13.5" customHeight="1">
      <c r="B61" s="29"/>
      <c r="C61" s="29"/>
      <c r="D61" s="35"/>
      <c r="E61" s="189"/>
      <c r="F61" s="189"/>
      <c r="G61" s="189"/>
      <c r="H61" s="193"/>
      <c r="I61" s="36"/>
      <c r="J61" s="36"/>
      <c r="K61" s="36"/>
    </row>
    <row r="62" spans="2:13" s="7" customFormat="1" ht="13.5" customHeight="1">
      <c r="B62" s="29"/>
      <c r="C62" s="29"/>
      <c r="D62" s="35"/>
      <c r="E62" s="189"/>
      <c r="F62" s="189"/>
      <c r="G62" s="189"/>
      <c r="H62" s="189"/>
      <c r="I62" s="36"/>
      <c r="J62" s="36"/>
      <c r="K62" s="36"/>
    </row>
    <row r="63" spans="2:13" s="7" customFormat="1" ht="13.5" customHeight="1">
      <c r="B63" s="29"/>
      <c r="C63" s="29"/>
      <c r="D63" s="35"/>
      <c r="E63" s="189"/>
      <c r="F63" s="189"/>
      <c r="G63" s="189"/>
      <c r="H63" s="189"/>
      <c r="I63" s="36"/>
      <c r="J63" s="36"/>
      <c r="K63" s="36"/>
    </row>
    <row r="64" spans="2:13" s="7" customFormat="1" ht="13.5" customHeight="1">
      <c r="B64" s="29"/>
      <c r="C64" s="29"/>
      <c r="D64" s="35"/>
      <c r="E64" s="189"/>
      <c r="F64" s="189"/>
      <c r="G64" s="189"/>
      <c r="H64" s="189"/>
      <c r="I64" s="36"/>
      <c r="J64" s="36"/>
      <c r="K64" s="36"/>
    </row>
    <row r="65" spans="1:11" s="7" customFormat="1" ht="13.5" customHeight="1">
      <c r="B65" s="29"/>
      <c r="C65" s="29"/>
      <c r="D65" s="189"/>
      <c r="E65" s="29"/>
      <c r="F65" s="29"/>
      <c r="G65" s="189"/>
      <c r="H65" s="189"/>
      <c r="I65" s="36"/>
      <c r="J65" s="36"/>
      <c r="K65" s="36"/>
    </row>
    <row r="66" spans="1:11" s="7" customFormat="1" ht="13.5" customHeight="1">
      <c r="B66" s="29"/>
      <c r="C66" s="29"/>
      <c r="D66" s="35"/>
      <c r="E66" s="189"/>
      <c r="F66" s="189"/>
      <c r="G66" s="189"/>
      <c r="H66" s="189"/>
      <c r="I66" s="36"/>
      <c r="J66" s="36"/>
      <c r="K66" s="36"/>
    </row>
    <row r="67" spans="1:11" s="7" customFormat="1" ht="13.5" customHeight="1">
      <c r="B67" s="29"/>
      <c r="C67" s="29"/>
      <c r="D67" s="35"/>
      <c r="E67" s="189"/>
      <c r="F67" s="189"/>
      <c r="G67" s="189"/>
      <c r="H67" s="189"/>
      <c r="I67" s="36"/>
      <c r="J67" s="36"/>
      <c r="K67" s="36"/>
    </row>
    <row r="68" spans="1:11" s="7" customFormat="1" ht="13.5" customHeight="1">
      <c r="B68" s="29"/>
      <c r="C68" s="29"/>
      <c r="D68" s="35"/>
      <c r="E68" s="189"/>
      <c r="F68" s="189"/>
      <c r="G68" s="189"/>
      <c r="H68" s="189"/>
      <c r="I68" s="36"/>
      <c r="J68" s="36"/>
      <c r="K68" s="36"/>
    </row>
    <row r="69" spans="1:11" s="7" customFormat="1" ht="13.5" customHeight="1">
      <c r="B69" s="29"/>
      <c r="C69" s="29"/>
      <c r="D69" s="35"/>
      <c r="E69" s="189"/>
      <c r="F69" s="189"/>
      <c r="G69" s="189"/>
      <c r="H69" s="189"/>
      <c r="I69" s="36"/>
      <c r="J69" s="36"/>
      <c r="K69" s="36"/>
    </row>
    <row r="70" spans="1:11" s="7" customFormat="1" ht="13.5" customHeight="1">
      <c r="B70" s="29"/>
      <c r="C70" s="29"/>
      <c r="D70" s="35"/>
      <c r="E70" s="189"/>
      <c r="F70" s="189"/>
      <c r="G70" s="189"/>
      <c r="H70" s="189"/>
      <c r="I70" s="36"/>
      <c r="J70" s="36"/>
      <c r="K70" s="36"/>
    </row>
    <row r="71" spans="1:11" s="7" customFormat="1" ht="13.5" customHeight="1">
      <c r="B71" s="29"/>
      <c r="C71" s="29"/>
      <c r="D71" s="35"/>
      <c r="E71" s="189"/>
      <c r="F71" s="189"/>
      <c r="G71" s="189"/>
      <c r="H71" s="189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0">
    <mergeCell ref="B53:K53"/>
    <mergeCell ref="L53:M53"/>
    <mergeCell ref="B54:K54"/>
    <mergeCell ref="L54:M54"/>
    <mergeCell ref="L59:M59"/>
    <mergeCell ref="L58:M58"/>
    <mergeCell ref="L57:M57"/>
    <mergeCell ref="L56:M56"/>
    <mergeCell ref="L47:M47"/>
    <mergeCell ref="L48:M48"/>
    <mergeCell ref="L50:M50"/>
    <mergeCell ref="L51:M51"/>
    <mergeCell ref="B52:K52"/>
    <mergeCell ref="L52:M52"/>
    <mergeCell ref="L49:M49"/>
    <mergeCell ref="L43:M43"/>
    <mergeCell ref="L44:M44"/>
    <mergeCell ref="L45:M45"/>
    <mergeCell ref="L46:M46"/>
    <mergeCell ref="L31:M31"/>
    <mergeCell ref="L32:M32"/>
    <mergeCell ref="L33:M33"/>
    <mergeCell ref="L34:M34"/>
    <mergeCell ref="L35:M35"/>
    <mergeCell ref="L36:M36"/>
    <mergeCell ref="L38:M38"/>
    <mergeCell ref="L39:M39"/>
    <mergeCell ref="L40:M40"/>
    <mergeCell ref="L41:M41"/>
    <mergeCell ref="L42:M42"/>
    <mergeCell ref="L37:M37"/>
    <mergeCell ref="L26:M26"/>
    <mergeCell ref="L27:M27"/>
    <mergeCell ref="L28:M28"/>
    <mergeCell ref="L29:M29"/>
    <mergeCell ref="L30:M3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13:M13"/>
    <mergeCell ref="L21:M21"/>
    <mergeCell ref="L22:M22"/>
    <mergeCell ref="L23:M23"/>
    <mergeCell ref="L24:M24"/>
    <mergeCell ref="L8:M8"/>
    <mergeCell ref="L9:M9"/>
    <mergeCell ref="L10:M10"/>
    <mergeCell ref="B1:M1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5" orientation="portrait" cellComments="asDisplayed" r:id="rId1"/>
  <headerFooter alignWithMargins="0"/>
  <rowBreaks count="1" manualBreakCount="1">
    <brk id="5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B282"/>
  <sheetViews>
    <sheetView showGridLines="0" view="pageBreakPreview" topLeftCell="A25" zoomScale="90" zoomScaleNormal="100" zoomScaleSheetLayoutView="90" workbookViewId="0">
      <selection activeCell="AA16" sqref="AA16:AB16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125" style="1" customWidth="1"/>
    <col min="14" max="15" width="6.625" style="1" customWidth="1"/>
    <col min="16" max="17" width="2.125" style="1" customWidth="1"/>
    <col min="18" max="25" width="3.875" style="1" customWidth="1"/>
    <col min="26" max="26" width="6.5" style="1" customWidth="1"/>
    <col min="27" max="28" width="6.625" style="1" customWidth="1"/>
    <col min="29" max="29" width="0.625" style="1" customWidth="1"/>
    <col min="30" max="16384" width="9" style="1"/>
  </cols>
  <sheetData>
    <row r="1" spans="1:28" ht="18" customHeight="1">
      <c r="B1" s="380" t="s">
        <v>167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ht="23.25" customHeight="1">
      <c r="A2" s="2"/>
      <c r="B2" s="381" t="s">
        <v>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</row>
    <row r="3" spans="1:28" ht="21" customHeight="1">
      <c r="B3" s="382" t="str">
        <f>単体BS!B3</f>
        <v>（平成29年03月31日現在）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</row>
    <row r="4" spans="1:28" s="3" customFormat="1" ht="16.5" customHeight="1" thickBot="1">
      <c r="B4" s="4"/>
      <c r="AB4" s="5" t="s">
        <v>194</v>
      </c>
    </row>
    <row r="5" spans="1:28" s="6" customFormat="1" ht="14.25" customHeight="1" thickBot="1">
      <c r="B5" s="383" t="s">
        <v>2</v>
      </c>
      <c r="C5" s="384"/>
      <c r="D5" s="384"/>
      <c r="E5" s="384"/>
      <c r="F5" s="384"/>
      <c r="G5" s="384"/>
      <c r="H5" s="384"/>
      <c r="I5" s="385"/>
      <c r="J5" s="385"/>
      <c r="K5" s="385"/>
      <c r="L5" s="385"/>
      <c r="M5" s="385"/>
      <c r="N5" s="386" t="s">
        <v>3</v>
      </c>
      <c r="O5" s="387"/>
      <c r="P5" s="384" t="s">
        <v>2</v>
      </c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6" t="s">
        <v>3</v>
      </c>
      <c r="AB5" s="387"/>
    </row>
    <row r="6" spans="1:28" s="7" customFormat="1" ht="14.85" customHeight="1">
      <c r="B6" s="8" t="s">
        <v>4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390"/>
      <c r="O6" s="391"/>
      <c r="P6" s="12" t="s">
        <v>5</v>
      </c>
      <c r="Q6" s="12"/>
      <c r="R6" s="12"/>
      <c r="S6" s="12"/>
      <c r="T6" s="12"/>
      <c r="U6" s="12"/>
      <c r="V6" s="13"/>
      <c r="W6" s="14"/>
      <c r="X6" s="14"/>
      <c r="Y6" s="14"/>
      <c r="Z6" s="14"/>
      <c r="AA6" s="390"/>
      <c r="AB6" s="391"/>
    </row>
    <row r="7" spans="1:28" s="7" customFormat="1" ht="14.85" customHeight="1">
      <c r="B7" s="15"/>
      <c r="C7" s="10" t="s">
        <v>6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388">
        <f>単体BS!N7/1000000</f>
        <v>18.743359999999999</v>
      </c>
      <c r="O7" s="389"/>
      <c r="P7" s="12"/>
      <c r="Q7" s="10" t="s">
        <v>7</v>
      </c>
      <c r="R7" s="10"/>
      <c r="S7" s="10"/>
      <c r="T7" s="10"/>
      <c r="U7" s="10"/>
      <c r="V7" s="9"/>
      <c r="W7" s="9"/>
      <c r="X7" s="9"/>
      <c r="Y7" s="9"/>
      <c r="Z7" s="9"/>
      <c r="AA7" s="388">
        <f>単体BS!AA7/1000000</f>
        <v>0</v>
      </c>
      <c r="AB7" s="389"/>
    </row>
    <row r="8" spans="1:28" s="7" customFormat="1" ht="14.85" customHeight="1">
      <c r="B8" s="15"/>
      <c r="C8" s="10"/>
      <c r="D8" s="10" t="s">
        <v>8</v>
      </c>
      <c r="E8" s="10"/>
      <c r="F8" s="10"/>
      <c r="G8" s="10"/>
      <c r="H8" s="10"/>
      <c r="I8" s="9"/>
      <c r="J8" s="9"/>
      <c r="K8" s="9"/>
      <c r="L8" s="9"/>
      <c r="M8" s="9"/>
      <c r="N8" s="388">
        <f>単体BS!N8/1000000</f>
        <v>14.994505</v>
      </c>
      <c r="O8" s="389"/>
      <c r="P8" s="12"/>
      <c r="Q8" s="10"/>
      <c r="R8" s="10" t="s">
        <v>9</v>
      </c>
      <c r="S8" s="10"/>
      <c r="T8" s="10"/>
      <c r="U8" s="10"/>
      <c r="V8" s="9"/>
      <c r="W8" s="9"/>
      <c r="X8" s="9"/>
      <c r="Y8" s="9"/>
      <c r="Z8" s="9"/>
      <c r="AA8" s="388">
        <f>単体BS!AA8/1000000</f>
        <v>0</v>
      </c>
      <c r="AB8" s="389"/>
    </row>
    <row r="9" spans="1:28" s="7" customFormat="1" ht="14.85" customHeight="1">
      <c r="B9" s="15"/>
      <c r="C9" s="10"/>
      <c r="D9" s="10"/>
      <c r="E9" s="10" t="s">
        <v>10</v>
      </c>
      <c r="F9" s="10"/>
      <c r="G9" s="10"/>
      <c r="H9" s="10"/>
      <c r="I9" s="9"/>
      <c r="J9" s="9"/>
      <c r="K9" s="9"/>
      <c r="L9" s="9"/>
      <c r="M9" s="9"/>
      <c r="N9" s="388">
        <f>単体BS!N9/1000000</f>
        <v>14.346496999999999</v>
      </c>
      <c r="O9" s="389"/>
      <c r="P9" s="12"/>
      <c r="Q9" s="10"/>
      <c r="R9" s="16" t="s">
        <v>11</v>
      </c>
      <c r="S9" s="10"/>
      <c r="T9" s="10"/>
      <c r="U9" s="10"/>
      <c r="V9" s="9"/>
      <c r="W9" s="9"/>
      <c r="X9" s="9"/>
      <c r="Y9" s="9"/>
      <c r="Z9" s="9"/>
      <c r="AA9" s="388">
        <f>単体BS!AA9/1000000</f>
        <v>0</v>
      </c>
      <c r="AB9" s="389"/>
    </row>
    <row r="10" spans="1:28" s="7" customFormat="1" ht="14.85" customHeight="1">
      <c r="B10" s="15"/>
      <c r="C10" s="10"/>
      <c r="D10" s="10"/>
      <c r="E10" s="10"/>
      <c r="F10" s="10" t="s">
        <v>12</v>
      </c>
      <c r="G10" s="10"/>
      <c r="H10" s="10"/>
      <c r="I10" s="9"/>
      <c r="J10" s="9"/>
      <c r="K10" s="9"/>
      <c r="L10" s="9"/>
      <c r="M10" s="9"/>
      <c r="N10" s="388">
        <f>単体BS!N10/1000000</f>
        <v>0</v>
      </c>
      <c r="O10" s="389"/>
      <c r="P10" s="12"/>
      <c r="Q10" s="10"/>
      <c r="R10" s="10" t="s">
        <v>13</v>
      </c>
      <c r="S10" s="10"/>
      <c r="T10" s="10"/>
      <c r="U10" s="10"/>
      <c r="V10" s="9"/>
      <c r="W10" s="9"/>
      <c r="X10" s="9"/>
      <c r="Y10" s="9"/>
      <c r="Z10" s="9"/>
      <c r="AA10" s="388">
        <f>単体BS!AA10/1000000</f>
        <v>0</v>
      </c>
      <c r="AB10" s="389"/>
    </row>
    <row r="11" spans="1:28" s="7" customFormat="1" ht="14.85" customHeight="1">
      <c r="B11" s="15"/>
      <c r="C11" s="10"/>
      <c r="D11" s="10"/>
      <c r="E11" s="10"/>
      <c r="F11" s="10" t="s">
        <v>14</v>
      </c>
      <c r="G11" s="10"/>
      <c r="H11" s="10"/>
      <c r="I11" s="9"/>
      <c r="J11" s="9"/>
      <c r="K11" s="9"/>
      <c r="L11" s="9"/>
      <c r="M11" s="9"/>
      <c r="N11" s="388">
        <f>単体BS!N11/1000000</f>
        <v>0</v>
      </c>
      <c r="O11" s="389"/>
      <c r="P11" s="12"/>
      <c r="Q11" s="10"/>
      <c r="R11" s="10" t="s">
        <v>15</v>
      </c>
      <c r="S11" s="10"/>
      <c r="T11" s="10"/>
      <c r="U11" s="10"/>
      <c r="V11" s="9"/>
      <c r="W11" s="9"/>
      <c r="X11" s="9"/>
      <c r="Y11" s="9"/>
      <c r="Z11" s="9"/>
      <c r="AA11" s="388">
        <f>単体BS!AA11/1000000</f>
        <v>0</v>
      </c>
      <c r="AB11" s="389"/>
    </row>
    <row r="12" spans="1:28" s="7" customFormat="1" ht="14.85" customHeight="1">
      <c r="B12" s="15"/>
      <c r="C12" s="10"/>
      <c r="D12" s="10"/>
      <c r="E12" s="10"/>
      <c r="F12" s="10" t="s">
        <v>16</v>
      </c>
      <c r="G12" s="10"/>
      <c r="H12" s="10"/>
      <c r="I12" s="9"/>
      <c r="J12" s="9"/>
      <c r="K12" s="9"/>
      <c r="L12" s="9"/>
      <c r="M12" s="9"/>
      <c r="N12" s="388">
        <f>単体BS!N12/1000000</f>
        <v>212.90125</v>
      </c>
      <c r="O12" s="389"/>
      <c r="P12" s="12"/>
      <c r="Q12" s="12"/>
      <c r="R12" s="10" t="s">
        <v>17</v>
      </c>
      <c r="S12" s="10"/>
      <c r="T12" s="10"/>
      <c r="U12" s="10"/>
      <c r="V12" s="9"/>
      <c r="W12" s="9"/>
      <c r="X12" s="9"/>
      <c r="Y12" s="9"/>
      <c r="Z12" s="9"/>
      <c r="AA12" s="388">
        <f>単体BS!AA12/1000000</f>
        <v>0</v>
      </c>
      <c r="AB12" s="389"/>
    </row>
    <row r="13" spans="1:28" s="7" customFormat="1" ht="14.85" customHeight="1">
      <c r="B13" s="15"/>
      <c r="C13" s="10"/>
      <c r="D13" s="10"/>
      <c r="E13" s="10"/>
      <c r="F13" s="10" t="s">
        <v>18</v>
      </c>
      <c r="G13" s="10"/>
      <c r="H13" s="10"/>
      <c r="I13" s="9"/>
      <c r="J13" s="9"/>
      <c r="K13" s="9"/>
      <c r="L13" s="9"/>
      <c r="M13" s="9"/>
      <c r="N13" s="388">
        <f>単体BS!N13/1000000</f>
        <v>-198.55475300000001</v>
      </c>
      <c r="O13" s="389"/>
      <c r="P13" s="12"/>
      <c r="Q13" s="10" t="s">
        <v>240</v>
      </c>
      <c r="R13" s="10"/>
      <c r="S13" s="10"/>
      <c r="T13" s="10"/>
      <c r="U13" s="10"/>
      <c r="V13" s="9"/>
      <c r="W13" s="9"/>
      <c r="X13" s="9"/>
      <c r="Y13" s="9"/>
      <c r="Z13" s="9"/>
      <c r="AA13" s="388">
        <f>単体BS!AA13/1000000</f>
        <v>1.9617340000000001</v>
      </c>
      <c r="AB13" s="389"/>
    </row>
    <row r="14" spans="1:28" s="7" customFormat="1" ht="14.85" customHeight="1">
      <c r="B14" s="15"/>
      <c r="C14" s="10"/>
      <c r="D14" s="10"/>
      <c r="E14" s="10"/>
      <c r="F14" s="10" t="s">
        <v>19</v>
      </c>
      <c r="G14" s="10"/>
      <c r="H14" s="10"/>
      <c r="I14" s="9"/>
      <c r="J14" s="9"/>
      <c r="K14" s="9"/>
      <c r="L14" s="9"/>
      <c r="M14" s="9"/>
      <c r="N14" s="388">
        <f>単体BS!N14/1000000</f>
        <v>0</v>
      </c>
      <c r="O14" s="389"/>
      <c r="P14" s="12"/>
      <c r="Q14" s="12"/>
      <c r="R14" s="16" t="s">
        <v>20</v>
      </c>
      <c r="S14" s="10"/>
      <c r="T14" s="10"/>
      <c r="U14" s="10"/>
      <c r="V14" s="9"/>
      <c r="W14" s="9"/>
      <c r="X14" s="9"/>
      <c r="Y14" s="9"/>
      <c r="Z14" s="9"/>
      <c r="AA14" s="388">
        <f>単体BS!AA14/1000000</f>
        <v>0</v>
      </c>
      <c r="AB14" s="389"/>
    </row>
    <row r="15" spans="1:28" s="7" customFormat="1" ht="14.85" customHeight="1">
      <c r="B15" s="15"/>
      <c r="C15" s="10"/>
      <c r="D15" s="10"/>
      <c r="E15" s="10"/>
      <c r="F15" s="10" t="s">
        <v>21</v>
      </c>
      <c r="G15" s="10"/>
      <c r="H15" s="10"/>
      <c r="I15" s="9"/>
      <c r="J15" s="9"/>
      <c r="K15" s="9"/>
      <c r="L15" s="9"/>
      <c r="M15" s="9"/>
      <c r="N15" s="388">
        <f>単体BS!N15/1000000</f>
        <v>0</v>
      </c>
      <c r="O15" s="389"/>
      <c r="P15" s="12"/>
      <c r="Q15" s="12"/>
      <c r="R15" s="16" t="s">
        <v>22</v>
      </c>
      <c r="S15" s="16"/>
      <c r="T15" s="16"/>
      <c r="U15" s="16"/>
      <c r="V15" s="17"/>
      <c r="W15" s="17"/>
      <c r="X15" s="17"/>
      <c r="Y15" s="17"/>
      <c r="Z15" s="17"/>
      <c r="AA15" s="388">
        <f>単体BS!AA15/1000000</f>
        <v>0</v>
      </c>
      <c r="AB15" s="389"/>
    </row>
    <row r="16" spans="1:28" s="7" customFormat="1" ht="14.85" customHeight="1">
      <c r="B16" s="15"/>
      <c r="C16" s="10"/>
      <c r="D16" s="10"/>
      <c r="E16" s="10"/>
      <c r="F16" s="10" t="s">
        <v>202</v>
      </c>
      <c r="G16" s="18"/>
      <c r="H16" s="18"/>
      <c r="I16" s="19"/>
      <c r="J16" s="19"/>
      <c r="K16" s="19"/>
      <c r="L16" s="19"/>
      <c r="M16" s="19"/>
      <c r="N16" s="388">
        <f>単体BS!N16/1000000</f>
        <v>0</v>
      </c>
      <c r="O16" s="389"/>
      <c r="P16" s="12"/>
      <c r="Q16" s="12"/>
      <c r="R16" s="16" t="s">
        <v>23</v>
      </c>
      <c r="S16" s="16"/>
      <c r="T16" s="16"/>
      <c r="U16" s="16"/>
      <c r="V16" s="17"/>
      <c r="W16" s="17"/>
      <c r="X16" s="17"/>
      <c r="Y16" s="17"/>
      <c r="Z16" s="17"/>
      <c r="AA16" s="388">
        <f>単体BS!AA16/1000000</f>
        <v>0</v>
      </c>
      <c r="AB16" s="389"/>
    </row>
    <row r="17" spans="2:28" s="7" customFormat="1" ht="14.85" customHeight="1">
      <c r="B17" s="15"/>
      <c r="C17" s="10"/>
      <c r="D17" s="10"/>
      <c r="E17" s="10"/>
      <c r="F17" s="10" t="s">
        <v>170</v>
      </c>
      <c r="G17" s="18"/>
      <c r="H17" s="18"/>
      <c r="I17" s="19"/>
      <c r="J17" s="19"/>
      <c r="K17" s="19"/>
      <c r="L17" s="19"/>
      <c r="M17" s="19"/>
      <c r="N17" s="388">
        <f>単体BS!N17/1000000</f>
        <v>0</v>
      </c>
      <c r="O17" s="389"/>
      <c r="P17" s="20"/>
      <c r="Q17" s="12"/>
      <c r="R17" s="16" t="s">
        <v>24</v>
      </c>
      <c r="S17" s="16"/>
      <c r="T17" s="16"/>
      <c r="U17" s="16"/>
      <c r="V17" s="17"/>
      <c r="W17" s="17"/>
      <c r="X17" s="17"/>
      <c r="Y17" s="17"/>
      <c r="Z17" s="17"/>
      <c r="AA17" s="388">
        <f>単体BS!AA17/1000000</f>
        <v>0</v>
      </c>
      <c r="AB17" s="389"/>
    </row>
    <row r="18" spans="2:28" s="7" customFormat="1" ht="14.85" customHeight="1">
      <c r="B18" s="15"/>
      <c r="C18" s="10"/>
      <c r="D18" s="10"/>
      <c r="E18" s="10"/>
      <c r="F18" s="10" t="s">
        <v>25</v>
      </c>
      <c r="G18" s="18"/>
      <c r="H18" s="18"/>
      <c r="I18" s="19"/>
      <c r="J18" s="19"/>
      <c r="K18" s="19"/>
      <c r="L18" s="19"/>
      <c r="M18" s="19"/>
      <c r="N18" s="388">
        <f>単体BS!N18/1000000</f>
        <v>0</v>
      </c>
      <c r="O18" s="389"/>
      <c r="P18" s="20"/>
      <c r="Q18" s="12"/>
      <c r="R18" s="16" t="s">
        <v>26</v>
      </c>
      <c r="S18" s="16"/>
      <c r="T18" s="16"/>
      <c r="U18" s="16"/>
      <c r="V18" s="17"/>
      <c r="W18" s="17"/>
      <c r="X18" s="17"/>
      <c r="Y18" s="17"/>
      <c r="Z18" s="17"/>
      <c r="AA18" s="388">
        <f>単体BS!AA18/1000000</f>
        <v>0</v>
      </c>
      <c r="AB18" s="389"/>
    </row>
    <row r="19" spans="2:28" s="7" customFormat="1" ht="14.85" customHeight="1">
      <c r="B19" s="15"/>
      <c r="C19" s="10"/>
      <c r="D19" s="10"/>
      <c r="E19" s="10"/>
      <c r="F19" s="10" t="s">
        <v>239</v>
      </c>
      <c r="G19" s="18"/>
      <c r="H19" s="18"/>
      <c r="I19" s="19"/>
      <c r="J19" s="19"/>
      <c r="K19" s="19"/>
      <c r="L19" s="19"/>
      <c r="M19" s="19"/>
      <c r="N19" s="388">
        <f>単体BS!N19/1000000</f>
        <v>0</v>
      </c>
      <c r="O19" s="389"/>
      <c r="P19" s="12"/>
      <c r="Q19" s="12"/>
      <c r="R19" s="10" t="s">
        <v>27</v>
      </c>
      <c r="S19" s="10"/>
      <c r="T19" s="10"/>
      <c r="U19" s="10"/>
      <c r="V19" s="9"/>
      <c r="W19" s="9"/>
      <c r="X19" s="9"/>
      <c r="Y19" s="9"/>
      <c r="Z19" s="9"/>
      <c r="AA19" s="388">
        <f>単体BS!AA19/1000000</f>
        <v>1.9617340000000001</v>
      </c>
      <c r="AB19" s="389"/>
    </row>
    <row r="20" spans="2:28" s="7" customFormat="1" ht="14.85" customHeight="1">
      <c r="B20" s="15"/>
      <c r="C20" s="10"/>
      <c r="D20" s="10"/>
      <c r="E20" s="10"/>
      <c r="F20" s="10" t="s">
        <v>28</v>
      </c>
      <c r="G20" s="18"/>
      <c r="H20" s="18"/>
      <c r="I20" s="19"/>
      <c r="J20" s="19"/>
      <c r="K20" s="19"/>
      <c r="L20" s="19"/>
      <c r="M20" s="19"/>
      <c r="N20" s="388">
        <f>単体BS!N20/1000000</f>
        <v>0</v>
      </c>
      <c r="O20" s="389"/>
      <c r="P20" s="12"/>
      <c r="Q20" s="12"/>
      <c r="R20" s="21" t="s">
        <v>238</v>
      </c>
      <c r="S20" s="12"/>
      <c r="T20" s="12"/>
      <c r="U20" s="12"/>
      <c r="V20" s="14"/>
      <c r="W20" s="14"/>
      <c r="X20" s="14"/>
      <c r="Y20" s="14"/>
      <c r="Z20" s="14"/>
      <c r="AA20" s="388">
        <f>単体BS!AA20/1000000</f>
        <v>0</v>
      </c>
      <c r="AB20" s="389"/>
    </row>
    <row r="21" spans="2:28" s="7" customFormat="1" ht="14.85" customHeight="1">
      <c r="B21" s="15"/>
      <c r="C21" s="10"/>
      <c r="D21" s="10"/>
      <c r="E21" s="10"/>
      <c r="F21" s="10" t="s">
        <v>29</v>
      </c>
      <c r="G21" s="18"/>
      <c r="H21" s="18"/>
      <c r="I21" s="19"/>
      <c r="J21" s="19"/>
      <c r="K21" s="19"/>
      <c r="L21" s="19"/>
      <c r="M21" s="19"/>
      <c r="N21" s="388">
        <f>単体BS!N21/1000000</f>
        <v>0</v>
      </c>
      <c r="O21" s="389"/>
      <c r="P21" s="12"/>
      <c r="Q21" s="12"/>
      <c r="R21" s="12" t="s">
        <v>17</v>
      </c>
      <c r="S21" s="12"/>
      <c r="T21" s="12"/>
      <c r="U21" s="12"/>
      <c r="V21" s="14"/>
      <c r="W21" s="14"/>
      <c r="X21" s="14"/>
      <c r="Y21" s="14"/>
      <c r="Z21" s="14"/>
      <c r="AA21" s="388">
        <f>単体BS!AA21/1000000</f>
        <v>0</v>
      </c>
      <c r="AB21" s="389"/>
    </row>
    <row r="22" spans="2:28" s="7" customFormat="1" ht="14.85" customHeight="1">
      <c r="B22" s="15"/>
      <c r="C22" s="10"/>
      <c r="D22" s="10"/>
      <c r="E22" s="10"/>
      <c r="F22" s="10" t="s">
        <v>180</v>
      </c>
      <c r="G22" s="10"/>
      <c r="H22" s="10"/>
      <c r="I22" s="9"/>
      <c r="J22" s="9"/>
      <c r="K22" s="9"/>
      <c r="L22" s="9"/>
      <c r="M22" s="9"/>
      <c r="N22" s="388">
        <f>単体BS!N22/1000000</f>
        <v>0</v>
      </c>
      <c r="O22" s="389"/>
      <c r="P22" s="392" t="s">
        <v>30</v>
      </c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4">
        <f>単体BS!AA22/1000000</f>
        <v>1.9617340000000001</v>
      </c>
      <c r="AB22" s="395"/>
    </row>
    <row r="23" spans="2:28" s="7" customFormat="1" ht="14.85" customHeight="1">
      <c r="B23" s="15"/>
      <c r="C23" s="10"/>
      <c r="D23" s="10"/>
      <c r="E23" s="10"/>
      <c r="F23" s="10" t="s">
        <v>31</v>
      </c>
      <c r="G23" s="10"/>
      <c r="H23" s="10"/>
      <c r="I23" s="9"/>
      <c r="J23" s="9"/>
      <c r="K23" s="9"/>
      <c r="L23" s="9"/>
      <c r="M23" s="9"/>
      <c r="N23" s="388">
        <f>単体BS!N23/1000000</f>
        <v>0</v>
      </c>
      <c r="O23" s="389"/>
      <c r="P23" s="12" t="s">
        <v>32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88"/>
      <c r="AB23" s="389"/>
    </row>
    <row r="24" spans="2:28" s="7" customFormat="1" ht="14.85" customHeight="1">
      <c r="B24" s="15"/>
      <c r="C24" s="10"/>
      <c r="D24" s="10"/>
      <c r="E24" s="10"/>
      <c r="F24" s="10" t="s">
        <v>33</v>
      </c>
      <c r="G24" s="10"/>
      <c r="H24" s="10"/>
      <c r="I24" s="9"/>
      <c r="J24" s="9"/>
      <c r="K24" s="9"/>
      <c r="L24" s="9"/>
      <c r="M24" s="9"/>
      <c r="N24" s="388">
        <f>単体BS!N24/1000000</f>
        <v>0</v>
      </c>
      <c r="O24" s="389"/>
      <c r="P24" s="12"/>
      <c r="Q24" s="16" t="s">
        <v>34</v>
      </c>
      <c r="R24" s="23"/>
      <c r="S24" s="23"/>
      <c r="T24" s="23"/>
      <c r="U24" s="23"/>
      <c r="V24" s="24"/>
      <c r="W24" s="24"/>
      <c r="X24" s="24"/>
      <c r="Y24" s="24"/>
      <c r="Z24" s="24"/>
      <c r="AA24" s="388">
        <f>単体BS!AA24/1000000</f>
        <v>18.743359999999999</v>
      </c>
      <c r="AB24" s="389"/>
    </row>
    <row r="25" spans="2:28" s="7" customFormat="1" ht="14.85" customHeight="1">
      <c r="B25" s="15"/>
      <c r="C25" s="10"/>
      <c r="D25" s="10"/>
      <c r="E25" s="10" t="s">
        <v>35</v>
      </c>
      <c r="F25" s="10"/>
      <c r="G25" s="10"/>
      <c r="H25" s="10"/>
      <c r="I25" s="9"/>
      <c r="J25" s="9"/>
      <c r="K25" s="9"/>
      <c r="L25" s="9"/>
      <c r="M25" s="9"/>
      <c r="N25" s="388">
        <f>単体BS!N25/1000000</f>
        <v>0</v>
      </c>
      <c r="O25" s="389"/>
      <c r="P25" s="12"/>
      <c r="Q25" s="14" t="s">
        <v>36</v>
      </c>
      <c r="R25" s="23"/>
      <c r="S25" s="23"/>
      <c r="T25" s="23"/>
      <c r="U25" s="23"/>
      <c r="V25" s="24"/>
      <c r="W25" s="24"/>
      <c r="X25" s="24"/>
      <c r="Y25" s="24"/>
      <c r="Z25" s="24"/>
      <c r="AA25" s="388">
        <f>単体BS!AA25/1000000</f>
        <v>-1.338139</v>
      </c>
      <c r="AB25" s="389"/>
    </row>
    <row r="26" spans="2:28" s="7" customFormat="1" ht="14.85" customHeight="1">
      <c r="B26" s="15"/>
      <c r="C26" s="10"/>
      <c r="D26" s="10"/>
      <c r="E26" s="10"/>
      <c r="F26" s="10" t="s">
        <v>37</v>
      </c>
      <c r="G26" s="10"/>
      <c r="H26" s="10"/>
      <c r="I26" s="9"/>
      <c r="J26" s="9"/>
      <c r="K26" s="9"/>
      <c r="L26" s="9"/>
      <c r="M26" s="9"/>
      <c r="N26" s="388">
        <f>単体BS!N26/1000000</f>
        <v>0</v>
      </c>
      <c r="O26" s="389"/>
      <c r="P26" s="213"/>
      <c r="Q26" s="14"/>
      <c r="R26" s="14"/>
      <c r="S26" s="14"/>
      <c r="T26" s="14"/>
      <c r="U26" s="14"/>
      <c r="V26" s="14"/>
      <c r="W26" s="14"/>
      <c r="X26" s="14"/>
      <c r="Y26" s="14"/>
      <c r="Z26" s="214"/>
      <c r="AA26" s="388"/>
      <c r="AB26" s="389"/>
    </row>
    <row r="27" spans="2:28" s="7" customFormat="1" ht="14.85" customHeight="1">
      <c r="B27" s="15"/>
      <c r="C27" s="10"/>
      <c r="D27" s="10"/>
      <c r="E27" s="10"/>
      <c r="F27" s="10" t="s">
        <v>16</v>
      </c>
      <c r="G27" s="10"/>
      <c r="H27" s="10"/>
      <c r="I27" s="9"/>
      <c r="J27" s="9"/>
      <c r="K27" s="9"/>
      <c r="L27" s="9"/>
      <c r="M27" s="9"/>
      <c r="N27" s="388">
        <f>単体BS!N27/1000000</f>
        <v>0</v>
      </c>
      <c r="O27" s="389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88"/>
      <c r="AB27" s="389"/>
    </row>
    <row r="28" spans="2:28" s="7" customFormat="1" ht="14.85" customHeight="1">
      <c r="B28" s="15"/>
      <c r="C28" s="10"/>
      <c r="D28" s="10"/>
      <c r="E28" s="10"/>
      <c r="F28" s="10" t="s">
        <v>18</v>
      </c>
      <c r="G28" s="10"/>
      <c r="H28" s="10"/>
      <c r="I28" s="9"/>
      <c r="J28" s="9"/>
      <c r="K28" s="9"/>
      <c r="L28" s="9"/>
      <c r="M28" s="9"/>
      <c r="N28" s="388">
        <f>単体BS!N28/1000000</f>
        <v>0</v>
      </c>
      <c r="O28" s="389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88"/>
      <c r="AB28" s="389"/>
    </row>
    <row r="29" spans="2:28" s="7" customFormat="1" ht="14.85" customHeight="1">
      <c r="B29" s="15"/>
      <c r="C29" s="10"/>
      <c r="D29" s="10"/>
      <c r="E29" s="10"/>
      <c r="F29" s="10" t="s">
        <v>38</v>
      </c>
      <c r="G29" s="10"/>
      <c r="H29" s="10"/>
      <c r="I29" s="9"/>
      <c r="J29" s="9"/>
      <c r="K29" s="9"/>
      <c r="L29" s="9"/>
      <c r="M29" s="9"/>
      <c r="N29" s="388">
        <f>単体BS!N29/1000000</f>
        <v>0</v>
      </c>
      <c r="O29" s="389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88"/>
      <c r="AB29" s="389"/>
    </row>
    <row r="30" spans="2:28" s="7" customFormat="1" ht="14.85" customHeight="1">
      <c r="B30" s="15"/>
      <c r="C30" s="10"/>
      <c r="D30" s="10"/>
      <c r="E30" s="10"/>
      <c r="F30" s="10" t="s">
        <v>21</v>
      </c>
      <c r="G30" s="10"/>
      <c r="H30" s="10"/>
      <c r="I30" s="9"/>
      <c r="J30" s="9"/>
      <c r="K30" s="9"/>
      <c r="L30" s="9"/>
      <c r="M30" s="9"/>
      <c r="N30" s="388">
        <f>単体BS!N30/1000000</f>
        <v>0</v>
      </c>
      <c r="O30" s="389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388"/>
      <c r="AB30" s="389"/>
    </row>
    <row r="31" spans="2:28" s="7" customFormat="1" ht="14.85" customHeight="1">
      <c r="B31" s="15"/>
      <c r="C31" s="10"/>
      <c r="D31" s="10"/>
      <c r="E31" s="10"/>
      <c r="F31" s="10" t="s">
        <v>39</v>
      </c>
      <c r="G31" s="10"/>
      <c r="H31" s="10"/>
      <c r="I31" s="9"/>
      <c r="J31" s="9"/>
      <c r="K31" s="9"/>
      <c r="L31" s="9"/>
      <c r="M31" s="9"/>
      <c r="N31" s="388">
        <f>単体BS!N31/1000000</f>
        <v>0</v>
      </c>
      <c r="O31" s="38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88"/>
      <c r="AB31" s="389"/>
    </row>
    <row r="32" spans="2:28" s="7" customFormat="1" ht="14.85" customHeight="1">
      <c r="B32" s="15"/>
      <c r="C32" s="10"/>
      <c r="D32" s="10"/>
      <c r="E32" s="10"/>
      <c r="F32" s="10" t="s">
        <v>31</v>
      </c>
      <c r="G32" s="10"/>
      <c r="H32" s="10"/>
      <c r="I32" s="9"/>
      <c r="J32" s="9"/>
      <c r="K32" s="9"/>
      <c r="L32" s="9"/>
      <c r="M32" s="9"/>
      <c r="N32" s="388">
        <f>単体BS!N32/1000000</f>
        <v>0</v>
      </c>
      <c r="O32" s="38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88"/>
      <c r="AB32" s="389"/>
    </row>
    <row r="33" spans="2:28" s="7" customFormat="1" ht="14.85" customHeight="1">
      <c r="B33" s="15"/>
      <c r="C33" s="10"/>
      <c r="D33" s="10"/>
      <c r="E33" s="10"/>
      <c r="F33" s="10" t="s">
        <v>33</v>
      </c>
      <c r="G33" s="10"/>
      <c r="H33" s="10"/>
      <c r="I33" s="9"/>
      <c r="J33" s="9"/>
      <c r="K33" s="9"/>
      <c r="L33" s="9"/>
      <c r="M33" s="9"/>
      <c r="N33" s="388">
        <f>単体BS!N33/1000000</f>
        <v>0</v>
      </c>
      <c r="O33" s="38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88"/>
      <c r="AB33" s="389"/>
    </row>
    <row r="34" spans="2:28" s="7" customFormat="1" ht="14.85" customHeight="1">
      <c r="B34" s="15"/>
      <c r="C34" s="10"/>
      <c r="D34" s="10"/>
      <c r="E34" s="10" t="s">
        <v>40</v>
      </c>
      <c r="F34" s="26"/>
      <c r="G34" s="26"/>
      <c r="H34" s="26"/>
      <c r="I34" s="27"/>
      <c r="J34" s="27"/>
      <c r="K34" s="27"/>
      <c r="L34" s="27"/>
      <c r="M34" s="27"/>
      <c r="N34" s="388">
        <f>単体BS!N34/1000000</f>
        <v>25.353000000000002</v>
      </c>
      <c r="O34" s="389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388"/>
      <c r="AB34" s="389"/>
    </row>
    <row r="35" spans="2:28" s="7" customFormat="1" ht="14.85" customHeight="1">
      <c r="B35" s="15"/>
      <c r="C35" s="10"/>
      <c r="D35" s="10"/>
      <c r="E35" s="10" t="s">
        <v>41</v>
      </c>
      <c r="F35" s="26"/>
      <c r="G35" s="26"/>
      <c r="H35" s="26"/>
      <c r="I35" s="27"/>
      <c r="J35" s="27"/>
      <c r="K35" s="27"/>
      <c r="L35" s="27"/>
      <c r="M35" s="27"/>
      <c r="N35" s="388">
        <f>単体BS!N35/1000000</f>
        <v>-24.704992000000001</v>
      </c>
      <c r="O35" s="389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88"/>
      <c r="AB35" s="389"/>
    </row>
    <row r="36" spans="2:28" s="7" customFormat="1" ht="14.85" customHeight="1">
      <c r="B36" s="15"/>
      <c r="C36" s="10"/>
      <c r="D36" s="10" t="s">
        <v>42</v>
      </c>
      <c r="E36" s="10"/>
      <c r="F36" s="26"/>
      <c r="G36" s="26"/>
      <c r="H36" s="26"/>
      <c r="I36" s="27"/>
      <c r="J36" s="27"/>
      <c r="K36" s="27"/>
      <c r="L36" s="27"/>
      <c r="M36" s="27"/>
      <c r="N36" s="388">
        <f>単体BS!N36/1000000</f>
        <v>0</v>
      </c>
      <c r="O36" s="389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88"/>
      <c r="AB36" s="389"/>
    </row>
    <row r="37" spans="2:28" s="7" customFormat="1" ht="14.85" customHeight="1">
      <c r="B37" s="15"/>
      <c r="C37" s="10"/>
      <c r="D37" s="10"/>
      <c r="E37" s="10" t="s">
        <v>43</v>
      </c>
      <c r="F37" s="10"/>
      <c r="G37" s="10"/>
      <c r="H37" s="10"/>
      <c r="I37" s="9"/>
      <c r="J37" s="9"/>
      <c r="K37" s="9"/>
      <c r="L37" s="9"/>
      <c r="M37" s="9"/>
      <c r="N37" s="388">
        <f>単体BS!N37/1000000</f>
        <v>0</v>
      </c>
      <c r="O37" s="389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88"/>
      <c r="AB37" s="389"/>
    </row>
    <row r="38" spans="2:28" s="7" customFormat="1" ht="14.85" customHeight="1">
      <c r="B38" s="15"/>
      <c r="C38" s="10"/>
      <c r="D38" s="10"/>
      <c r="E38" s="10" t="s">
        <v>180</v>
      </c>
      <c r="F38" s="10"/>
      <c r="G38" s="10"/>
      <c r="H38" s="10"/>
      <c r="I38" s="9"/>
      <c r="J38" s="9"/>
      <c r="K38" s="9"/>
      <c r="L38" s="9"/>
      <c r="M38" s="9"/>
      <c r="N38" s="388">
        <f>単体BS!N38/1000000</f>
        <v>0</v>
      </c>
      <c r="O38" s="389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88"/>
      <c r="AB38" s="389"/>
    </row>
    <row r="39" spans="2:28" s="7" customFormat="1" ht="14.85" customHeight="1">
      <c r="B39" s="15"/>
      <c r="C39" s="10"/>
      <c r="D39" s="10" t="s">
        <v>44</v>
      </c>
      <c r="E39" s="10"/>
      <c r="F39" s="10"/>
      <c r="G39" s="10"/>
      <c r="H39" s="10"/>
      <c r="I39" s="10"/>
      <c r="J39" s="9"/>
      <c r="K39" s="9"/>
      <c r="L39" s="9"/>
      <c r="M39" s="9"/>
      <c r="N39" s="388">
        <f>単体BS!N39/1000000</f>
        <v>3.7488549999999998</v>
      </c>
      <c r="O39" s="38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88"/>
      <c r="AB39" s="389"/>
    </row>
    <row r="40" spans="2:28" s="7" customFormat="1" ht="14.85" customHeight="1">
      <c r="B40" s="15"/>
      <c r="C40" s="10"/>
      <c r="D40" s="10"/>
      <c r="E40" s="10" t="s">
        <v>45</v>
      </c>
      <c r="F40" s="10"/>
      <c r="G40" s="10"/>
      <c r="H40" s="10"/>
      <c r="I40" s="10"/>
      <c r="J40" s="9"/>
      <c r="K40" s="9"/>
      <c r="L40" s="9"/>
      <c r="M40" s="9"/>
      <c r="N40" s="388">
        <f>単体BS!N40/1000000</f>
        <v>0</v>
      </c>
      <c r="O40" s="389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88"/>
      <c r="AB40" s="389"/>
    </row>
    <row r="41" spans="2:28" s="7" customFormat="1" ht="14.85" customHeight="1">
      <c r="B41" s="15"/>
      <c r="C41" s="10"/>
      <c r="D41" s="10"/>
      <c r="E41" s="10"/>
      <c r="F41" s="16" t="s">
        <v>46</v>
      </c>
      <c r="G41" s="10"/>
      <c r="H41" s="10"/>
      <c r="I41" s="10"/>
      <c r="J41" s="9"/>
      <c r="K41" s="9"/>
      <c r="L41" s="9"/>
      <c r="M41" s="9"/>
      <c r="N41" s="388">
        <f>単体BS!N41/1000000</f>
        <v>0</v>
      </c>
      <c r="O41" s="389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88"/>
      <c r="AB41" s="389"/>
    </row>
    <row r="42" spans="2:28" s="7" customFormat="1" ht="14.85" customHeight="1">
      <c r="B42" s="15"/>
      <c r="C42" s="10"/>
      <c r="D42" s="10"/>
      <c r="E42" s="10"/>
      <c r="F42" s="16" t="s">
        <v>47</v>
      </c>
      <c r="G42" s="10"/>
      <c r="H42" s="10"/>
      <c r="I42" s="10"/>
      <c r="J42" s="9"/>
      <c r="K42" s="9"/>
      <c r="L42" s="9"/>
      <c r="M42" s="9"/>
      <c r="N42" s="388">
        <f>単体BS!N42/1000000</f>
        <v>0</v>
      </c>
      <c r="O42" s="389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88"/>
      <c r="AB42" s="389"/>
    </row>
    <row r="43" spans="2:28" s="7" customFormat="1" ht="14.85" customHeight="1">
      <c r="B43" s="15"/>
      <c r="C43" s="10"/>
      <c r="D43" s="10"/>
      <c r="E43" s="10"/>
      <c r="F43" s="16" t="s">
        <v>17</v>
      </c>
      <c r="G43" s="10"/>
      <c r="H43" s="10"/>
      <c r="I43" s="10"/>
      <c r="J43" s="9"/>
      <c r="K43" s="9"/>
      <c r="L43" s="9"/>
      <c r="M43" s="9"/>
      <c r="N43" s="388">
        <f>単体BS!N43/1000000</f>
        <v>0</v>
      </c>
      <c r="O43" s="389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370"/>
      <c r="AB43" s="371"/>
    </row>
    <row r="44" spans="2:28" s="7" customFormat="1" ht="14.85" customHeight="1">
      <c r="B44" s="15"/>
      <c r="C44" s="10"/>
      <c r="D44" s="10"/>
      <c r="E44" s="10" t="s">
        <v>237</v>
      </c>
      <c r="F44" s="10"/>
      <c r="G44" s="10"/>
      <c r="H44" s="10"/>
      <c r="I44" s="9"/>
      <c r="J44" s="9"/>
      <c r="K44" s="9"/>
      <c r="L44" s="9"/>
      <c r="M44" s="9"/>
      <c r="N44" s="388">
        <f>単体BS!N44/1000000</f>
        <v>0</v>
      </c>
      <c r="O44" s="389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370"/>
      <c r="AB44" s="371"/>
    </row>
    <row r="45" spans="2:28" s="7" customFormat="1" ht="14.85" customHeight="1">
      <c r="B45" s="15"/>
      <c r="C45" s="10"/>
      <c r="D45" s="10"/>
      <c r="E45" s="10" t="s">
        <v>48</v>
      </c>
      <c r="F45" s="10"/>
      <c r="G45" s="10"/>
      <c r="H45" s="10"/>
      <c r="I45" s="9"/>
      <c r="J45" s="9"/>
      <c r="K45" s="9"/>
      <c r="L45" s="9"/>
      <c r="M45" s="9"/>
      <c r="N45" s="388">
        <f>単体BS!N45/1000000</f>
        <v>0</v>
      </c>
      <c r="O45" s="389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370"/>
      <c r="AB45" s="371"/>
    </row>
    <row r="46" spans="2:28" s="7" customFormat="1" ht="14.85" customHeight="1">
      <c r="B46" s="15"/>
      <c r="C46" s="10"/>
      <c r="D46" s="10"/>
      <c r="E46" s="10" t="s">
        <v>49</v>
      </c>
      <c r="F46" s="10"/>
      <c r="G46" s="10"/>
      <c r="H46" s="10"/>
      <c r="I46" s="9"/>
      <c r="J46" s="9"/>
      <c r="K46" s="9"/>
      <c r="L46" s="9"/>
      <c r="M46" s="9"/>
      <c r="N46" s="388">
        <f>単体BS!N46/1000000</f>
        <v>0</v>
      </c>
      <c r="O46" s="389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88"/>
      <c r="AB46" s="389"/>
    </row>
    <row r="47" spans="2:28" s="7" customFormat="1" ht="14.85" customHeight="1">
      <c r="B47" s="15"/>
      <c r="C47" s="10"/>
      <c r="D47" s="10"/>
      <c r="E47" s="10" t="s">
        <v>50</v>
      </c>
      <c r="F47" s="10"/>
      <c r="G47" s="10"/>
      <c r="H47" s="10"/>
      <c r="I47" s="9"/>
      <c r="J47" s="9"/>
      <c r="K47" s="9"/>
      <c r="L47" s="9"/>
      <c r="M47" s="9"/>
      <c r="N47" s="388">
        <f>単体BS!N47/1000000</f>
        <v>3.7488549999999998</v>
      </c>
      <c r="O47" s="389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370"/>
      <c r="AB47" s="371"/>
    </row>
    <row r="48" spans="2:28" s="7" customFormat="1" ht="14.85" customHeight="1">
      <c r="B48" s="15"/>
      <c r="C48" s="10"/>
      <c r="D48" s="10"/>
      <c r="E48" s="10"/>
      <c r="F48" s="16" t="s">
        <v>51</v>
      </c>
      <c r="G48" s="10"/>
      <c r="H48" s="10"/>
      <c r="I48" s="9"/>
      <c r="J48" s="9"/>
      <c r="K48" s="9"/>
      <c r="L48" s="9"/>
      <c r="M48" s="9"/>
      <c r="N48" s="388">
        <f>単体BS!N48/1000000</f>
        <v>0</v>
      </c>
      <c r="O48" s="38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388"/>
      <c r="AB48" s="389"/>
    </row>
    <row r="49" spans="2:28" s="7" customFormat="1" ht="14.85" customHeight="1">
      <c r="B49" s="15"/>
      <c r="C49" s="9"/>
      <c r="D49" s="10"/>
      <c r="E49" s="10"/>
      <c r="F49" s="10" t="s">
        <v>39</v>
      </c>
      <c r="G49" s="10"/>
      <c r="H49" s="10"/>
      <c r="I49" s="9"/>
      <c r="J49" s="9"/>
      <c r="K49" s="9"/>
      <c r="L49" s="9"/>
      <c r="M49" s="9"/>
      <c r="N49" s="388">
        <f>単体BS!N49/1000000</f>
        <v>3.7488549999999998</v>
      </c>
      <c r="O49" s="389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88"/>
      <c r="AB49" s="389"/>
    </row>
    <row r="50" spans="2:28" s="7" customFormat="1" ht="14.85" customHeight="1">
      <c r="B50" s="15"/>
      <c r="C50" s="9"/>
      <c r="D50" s="10"/>
      <c r="E50" s="10" t="s">
        <v>17</v>
      </c>
      <c r="F50" s="10"/>
      <c r="G50" s="10"/>
      <c r="H50" s="10"/>
      <c r="I50" s="9"/>
      <c r="J50" s="9"/>
      <c r="K50" s="9"/>
      <c r="L50" s="9"/>
      <c r="M50" s="9"/>
      <c r="N50" s="388">
        <f>単体BS!N50/1000000</f>
        <v>0</v>
      </c>
      <c r="O50" s="38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388"/>
      <c r="AB50" s="389"/>
    </row>
    <row r="51" spans="2:28" s="7" customFormat="1" ht="14.85" customHeight="1">
      <c r="B51" s="15"/>
      <c r="C51" s="9"/>
      <c r="D51" s="10"/>
      <c r="E51" s="16" t="s">
        <v>52</v>
      </c>
      <c r="F51" s="10"/>
      <c r="G51" s="10"/>
      <c r="H51" s="10"/>
      <c r="I51" s="9"/>
      <c r="J51" s="9"/>
      <c r="K51" s="9"/>
      <c r="L51" s="9"/>
      <c r="M51" s="9"/>
      <c r="N51" s="388">
        <f>単体BS!N51/1000000</f>
        <v>0</v>
      </c>
      <c r="O51" s="389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388"/>
      <c r="AB51" s="389"/>
    </row>
    <row r="52" spans="2:28" s="7" customFormat="1" ht="14.85" customHeight="1">
      <c r="B52" s="15"/>
      <c r="C52" s="9" t="s">
        <v>53</v>
      </c>
      <c r="D52" s="10"/>
      <c r="E52" s="11"/>
      <c r="F52" s="11"/>
      <c r="G52" s="11"/>
      <c r="H52" s="9"/>
      <c r="I52" s="9"/>
      <c r="J52" s="9"/>
      <c r="K52" s="9"/>
      <c r="L52" s="9"/>
      <c r="M52" s="9"/>
      <c r="N52" s="388">
        <f>単体BS!N52/1000000</f>
        <v>0.62359500000000001</v>
      </c>
      <c r="O52" s="38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388"/>
      <c r="AB52" s="389"/>
    </row>
    <row r="53" spans="2:28" s="7" customFormat="1" ht="14.85" customHeight="1">
      <c r="B53" s="15"/>
      <c r="C53" s="9"/>
      <c r="D53" s="10" t="s">
        <v>54</v>
      </c>
      <c r="E53" s="11"/>
      <c r="F53" s="11"/>
      <c r="G53" s="11"/>
      <c r="H53" s="9"/>
      <c r="I53" s="9"/>
      <c r="J53" s="9"/>
      <c r="K53" s="9"/>
      <c r="L53" s="9"/>
      <c r="M53" s="9"/>
      <c r="N53" s="388">
        <f>単体BS!N53/1000000</f>
        <v>0.62359500000000001</v>
      </c>
      <c r="O53" s="38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370"/>
      <c r="AB53" s="371"/>
    </row>
    <row r="54" spans="2:28" s="7" customFormat="1" ht="14.85" customHeight="1">
      <c r="B54" s="15"/>
      <c r="C54" s="9"/>
      <c r="D54" s="16" t="s">
        <v>55</v>
      </c>
      <c r="E54" s="10"/>
      <c r="F54" s="26"/>
      <c r="G54" s="23"/>
      <c r="H54" s="23"/>
      <c r="I54" s="24"/>
      <c r="J54" s="9"/>
      <c r="K54" s="9"/>
      <c r="L54" s="9"/>
      <c r="M54" s="9"/>
      <c r="N54" s="388">
        <f>単体BS!N54/1000000</f>
        <v>0</v>
      </c>
      <c r="O54" s="38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388"/>
      <c r="AB54" s="389"/>
    </row>
    <row r="55" spans="2:28" s="7" customFormat="1" ht="14.85" customHeight="1">
      <c r="B55" s="15"/>
      <c r="C55" s="9"/>
      <c r="D55" s="10" t="s">
        <v>56</v>
      </c>
      <c r="E55" s="10"/>
      <c r="F55" s="10"/>
      <c r="G55" s="10"/>
      <c r="H55" s="10"/>
      <c r="I55" s="9"/>
      <c r="J55" s="9"/>
      <c r="K55" s="9"/>
      <c r="L55" s="9"/>
      <c r="M55" s="9"/>
      <c r="N55" s="388">
        <f>単体BS!N55/1000000</f>
        <v>0</v>
      </c>
      <c r="O55" s="38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88"/>
      <c r="AB55" s="389"/>
    </row>
    <row r="56" spans="2:28" s="7" customFormat="1" ht="14.85" customHeight="1">
      <c r="B56" s="15"/>
      <c r="C56" s="10"/>
      <c r="D56" s="10" t="s">
        <v>50</v>
      </c>
      <c r="E56" s="10"/>
      <c r="F56" s="26"/>
      <c r="G56" s="23"/>
      <c r="H56" s="23"/>
      <c r="I56" s="24"/>
      <c r="J56" s="24"/>
      <c r="K56" s="24"/>
      <c r="L56" s="24"/>
      <c r="M56" s="24"/>
      <c r="N56" s="388">
        <f>単体BS!N56/1000000</f>
        <v>0</v>
      </c>
      <c r="O56" s="389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388"/>
      <c r="AB56" s="389"/>
    </row>
    <row r="57" spans="2:28" s="7" customFormat="1" ht="14.85" customHeight="1">
      <c r="B57" s="15"/>
      <c r="C57" s="10"/>
      <c r="D57" s="10"/>
      <c r="E57" s="10" t="s">
        <v>57</v>
      </c>
      <c r="F57" s="10"/>
      <c r="G57" s="10"/>
      <c r="H57" s="10"/>
      <c r="I57" s="9"/>
      <c r="J57" s="9"/>
      <c r="K57" s="9"/>
      <c r="L57" s="9"/>
      <c r="M57" s="9"/>
      <c r="N57" s="388">
        <f>単体BS!N57/1000000</f>
        <v>0</v>
      </c>
      <c r="O57" s="389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388"/>
      <c r="AB57" s="389"/>
    </row>
    <row r="58" spans="2:28" s="7" customFormat="1" ht="14.85" customHeight="1">
      <c r="B58" s="15"/>
      <c r="C58" s="10"/>
      <c r="D58" s="10"/>
      <c r="E58" s="16" t="s">
        <v>51</v>
      </c>
      <c r="F58" s="10"/>
      <c r="G58" s="10"/>
      <c r="H58" s="10"/>
      <c r="I58" s="9"/>
      <c r="J58" s="9"/>
      <c r="K58" s="9"/>
      <c r="L58" s="9"/>
      <c r="M58" s="9"/>
      <c r="N58" s="388">
        <f>単体BS!N58/1000000</f>
        <v>0</v>
      </c>
      <c r="O58" s="389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388"/>
      <c r="AB58" s="389"/>
    </row>
    <row r="59" spans="2:28" s="7" customFormat="1" ht="14.85" customHeight="1">
      <c r="B59" s="15"/>
      <c r="C59" s="10"/>
      <c r="D59" s="10" t="s">
        <v>58</v>
      </c>
      <c r="E59" s="10"/>
      <c r="F59" s="26"/>
      <c r="G59" s="23"/>
      <c r="H59" s="23"/>
      <c r="I59" s="24"/>
      <c r="J59" s="24"/>
      <c r="K59" s="24"/>
      <c r="L59" s="24"/>
      <c r="M59" s="24"/>
      <c r="N59" s="388">
        <f>単体BS!N59/1000000</f>
        <v>0</v>
      </c>
      <c r="O59" s="389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388"/>
      <c r="AB59" s="389"/>
    </row>
    <row r="60" spans="2:28" s="7" customFormat="1" ht="14.85" customHeight="1">
      <c r="B60" s="15"/>
      <c r="C60" s="10"/>
      <c r="D60" s="10" t="s">
        <v>39</v>
      </c>
      <c r="E60" s="10"/>
      <c r="F60" s="10"/>
      <c r="G60" s="10"/>
      <c r="H60" s="10"/>
      <c r="I60" s="9"/>
      <c r="J60" s="9"/>
      <c r="K60" s="9"/>
      <c r="L60" s="9"/>
      <c r="M60" s="9"/>
      <c r="N60" s="388">
        <f>単体BS!N60/1000000</f>
        <v>0</v>
      </c>
      <c r="O60" s="389"/>
      <c r="P60" s="411"/>
      <c r="Q60" s="412"/>
      <c r="R60" s="412"/>
      <c r="S60" s="412"/>
      <c r="T60" s="412"/>
      <c r="U60" s="412"/>
      <c r="V60" s="412"/>
      <c r="W60" s="412"/>
      <c r="X60" s="412"/>
      <c r="Y60" s="412"/>
      <c r="Z60" s="413"/>
      <c r="AA60" s="414"/>
      <c r="AB60" s="415"/>
    </row>
    <row r="61" spans="2:28" s="7" customFormat="1" ht="16.5" customHeight="1" thickBot="1">
      <c r="B61" s="15"/>
      <c r="C61" s="10"/>
      <c r="D61" s="16" t="s">
        <v>52</v>
      </c>
      <c r="E61" s="10"/>
      <c r="F61" s="10"/>
      <c r="G61" s="10"/>
      <c r="H61" s="10"/>
      <c r="I61" s="9"/>
      <c r="J61" s="9"/>
      <c r="K61" s="9"/>
      <c r="L61" s="9"/>
      <c r="M61" s="9"/>
      <c r="N61" s="398">
        <f>単体BS!N61/1000000</f>
        <v>0</v>
      </c>
      <c r="O61" s="399"/>
      <c r="P61" s="400" t="s">
        <v>59</v>
      </c>
      <c r="Q61" s="401"/>
      <c r="R61" s="401"/>
      <c r="S61" s="401"/>
      <c r="T61" s="401"/>
      <c r="U61" s="401"/>
      <c r="V61" s="401"/>
      <c r="W61" s="401"/>
      <c r="X61" s="401"/>
      <c r="Y61" s="401"/>
      <c r="Z61" s="402"/>
      <c r="AA61" s="398">
        <f>単体BS!AA61/1000000</f>
        <v>17.405221000000001</v>
      </c>
      <c r="AB61" s="399"/>
    </row>
    <row r="62" spans="2:28" s="7" customFormat="1" ht="14.85" customHeight="1" thickBot="1">
      <c r="B62" s="403" t="s">
        <v>60</v>
      </c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5"/>
      <c r="N62" s="406">
        <f>単体BS!N62/1000000</f>
        <v>19.366955000000001</v>
      </c>
      <c r="O62" s="407"/>
      <c r="P62" s="408" t="s">
        <v>61</v>
      </c>
      <c r="Q62" s="409"/>
      <c r="R62" s="409"/>
      <c r="S62" s="409"/>
      <c r="T62" s="409"/>
      <c r="U62" s="409"/>
      <c r="V62" s="409"/>
      <c r="W62" s="409"/>
      <c r="X62" s="409"/>
      <c r="Y62" s="409"/>
      <c r="Z62" s="410"/>
      <c r="AA62" s="406">
        <f>単体BS!AA62/1000000</f>
        <v>19.366955000000001</v>
      </c>
      <c r="AB62" s="407"/>
    </row>
    <row r="63" spans="2:28" s="7" customFormat="1" ht="9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A63" s="215"/>
      <c r="AB63" s="215"/>
    </row>
    <row r="64" spans="2:28" s="7" customFormat="1" ht="14.8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A64" s="28"/>
      <c r="AB64" s="28"/>
    </row>
    <row r="65" spans="1:28" s="7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6"/>
      <c r="AB65" s="6"/>
    </row>
    <row r="66" spans="1:28" s="7" customFormat="1" ht="14.8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7" customFormat="1" ht="14.85" customHeight="1">
      <c r="AA67" s="1"/>
      <c r="AB67" s="1"/>
    </row>
    <row r="68" spans="1:28" s="7" customFormat="1" ht="14.85" customHeight="1"/>
    <row r="69" spans="1:28" s="7" customFormat="1" ht="14.85" customHeight="1"/>
    <row r="70" spans="1:28" s="7" customFormat="1" ht="14.85" customHeight="1"/>
    <row r="71" spans="1:28" s="7" customFormat="1" ht="14.85" customHeight="1"/>
    <row r="72" spans="1:28" s="7" customFormat="1" ht="14.85" customHeight="1"/>
    <row r="73" spans="1:28" s="7" customFormat="1" ht="14.85" customHeight="1"/>
    <row r="74" spans="1:28" s="7" customFormat="1" ht="14.85" customHeight="1"/>
    <row r="75" spans="1:28" s="7" customFormat="1" ht="14.85" customHeight="1"/>
    <row r="76" spans="1:28" s="7" customFormat="1" ht="14.85" customHeight="1"/>
    <row r="77" spans="1:28" s="7" customFormat="1" ht="14.85" customHeight="1">
      <c r="A77" s="28"/>
    </row>
    <row r="78" spans="1:28" s="7" customFormat="1" ht="14.85" customHeight="1">
      <c r="A78" s="6"/>
    </row>
    <row r="79" spans="1:28" s="7" customFormat="1" ht="14.85" customHeight="1">
      <c r="A79" s="1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8" s="7" customFormat="1" ht="14.85" customHeight="1">
      <c r="A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8" s="7" customFormat="1" ht="14.8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7" customFormat="1" ht="14.8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28" customFormat="1" ht="14.8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14.85" hidden="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4.85" hidden="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4.8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7" customFormat="1" ht="14.85" hidden="1" customHeight="1"/>
    <row r="88" spans="1:28" s="7" customFormat="1" ht="14.85" hidden="1" customHeight="1"/>
    <row r="89" spans="1:28" s="7" customFormat="1" ht="14.85" hidden="1" customHeight="1"/>
    <row r="90" spans="1:28" s="7" customFormat="1" ht="14.85" hidden="1" customHeight="1"/>
    <row r="91" spans="1:28" s="7" customFormat="1" ht="14.85" hidden="1" customHeight="1"/>
    <row r="92" spans="1:28" s="7" customFormat="1" ht="14.85" hidden="1" customHeight="1"/>
    <row r="93" spans="1:28" s="7" customFormat="1" ht="14.85" hidden="1" customHeight="1"/>
    <row r="94" spans="1:28" s="7" customFormat="1" ht="14.85" hidden="1" customHeight="1"/>
    <row r="95" spans="1:28" s="7" customFormat="1" ht="14.85" hidden="1" customHeight="1"/>
    <row r="96" spans="1:28" s="7" customFormat="1" ht="14.85" hidden="1" customHeight="1"/>
    <row r="97" spans="2:28" s="7" customFormat="1" ht="14.85" hidden="1" customHeight="1"/>
    <row r="98" spans="2:28" s="7" customFormat="1" ht="14.85" hidden="1" customHeight="1"/>
    <row r="99" spans="2:28" s="7" customFormat="1" ht="14.85" hidden="1" customHeight="1"/>
    <row r="100" spans="2:28" s="7" customFormat="1" ht="14.85" hidden="1" customHeight="1"/>
    <row r="101" spans="2:28" s="7" customFormat="1" ht="14.85" hidden="1" customHeight="1"/>
    <row r="102" spans="2:28" s="7" customFormat="1" ht="14.85" hidden="1" customHeight="1"/>
    <row r="103" spans="2:28" s="7" customFormat="1" ht="14.85" hidden="1" customHeight="1"/>
    <row r="104" spans="2:28" s="7" customFormat="1" ht="14.85" hidden="1" customHeight="1"/>
    <row r="105" spans="2:28" s="7" customFormat="1" ht="14.85" hidden="1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28" s="7" customFormat="1" ht="14.85" hidden="1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AA106" s="28"/>
      <c r="AB106" s="28"/>
    </row>
    <row r="107" spans="2:28" s="7" customFormat="1" ht="14.8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6"/>
      <c r="AB107" s="6"/>
    </row>
    <row r="108" spans="2:28" s="7" customFormat="1" ht="14.8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7" customFormat="1" ht="14.85" hidden="1" customHeight="1">
      <c r="AA109" s="1"/>
      <c r="AB109" s="1"/>
    </row>
    <row r="110" spans="2:28" s="7" customFormat="1" ht="14.85" hidden="1" customHeight="1"/>
    <row r="111" spans="2:28" s="7" customFormat="1" ht="14.85" hidden="1" customHeight="1"/>
    <row r="112" spans="2:28" s="7" customFormat="1" ht="14.85" hidden="1" customHeight="1"/>
    <row r="113" spans="1:28" s="7" customFormat="1" ht="14.85" hidden="1" customHeight="1"/>
    <row r="114" spans="1:28" s="7" customFormat="1" ht="14.85" hidden="1" customHeight="1"/>
    <row r="115" spans="1:28" s="7" customFormat="1" ht="14.85" hidden="1" customHeight="1"/>
    <row r="116" spans="1:28" s="7" customFormat="1" ht="14.85" hidden="1" customHeight="1"/>
    <row r="117" spans="1:28" s="7" customFormat="1" ht="14.85" hidden="1" customHeight="1"/>
    <row r="118" spans="1:28" s="7" customFormat="1" ht="14.85" hidden="1" customHeight="1"/>
    <row r="119" spans="1:28" s="7" customFormat="1" ht="14.85" hidden="1" customHeight="1">
      <c r="A119" s="28"/>
    </row>
    <row r="120" spans="1:28" s="7" customFormat="1" ht="14.85" hidden="1" customHeight="1">
      <c r="A120" s="6"/>
    </row>
    <row r="121" spans="1:28" s="7" customFormat="1" ht="14.85" hidden="1" customHeight="1">
      <c r="A121" s="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8" s="7" customFormat="1" ht="14.85" hidden="1" customHeight="1">
      <c r="A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8" s="7" customFormat="1" ht="14.85" hidden="1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7" customFormat="1" ht="14.85" hidden="1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28" customFormat="1" ht="14.85" hidden="1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6" customFormat="1" ht="14.85" hidden="1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4.8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.8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="7" customFormat="1" ht="14.85" hidden="1" customHeight="1"/>
    <row r="130" s="7" customFormat="1" ht="14.85" hidden="1" customHeight="1"/>
    <row r="131" s="7" customFormat="1" ht="14.85" hidden="1" customHeight="1"/>
    <row r="132" s="7" customFormat="1" ht="14.85" hidden="1" customHeight="1"/>
    <row r="133" s="7" customFormat="1" ht="14.85" hidden="1" customHeight="1"/>
    <row r="134" s="7" customFormat="1" ht="14.85" hidden="1" customHeight="1"/>
    <row r="135" s="7" customFormat="1" ht="14.85" hidden="1" customHeight="1"/>
    <row r="136" s="7" customFormat="1" ht="14.85" hidden="1" customHeight="1"/>
    <row r="137" s="7" customFormat="1" ht="14.85" hidden="1" customHeight="1"/>
    <row r="138" s="7" customFormat="1" ht="14.85" hidden="1" customHeight="1"/>
    <row r="139" s="7" customFormat="1" ht="14.85" hidden="1" customHeight="1"/>
    <row r="140" s="7" customFormat="1" ht="14.85" hidden="1" customHeight="1"/>
    <row r="141" s="7" customFormat="1" ht="14.85" hidden="1" customHeight="1"/>
    <row r="142" s="7" customFormat="1" ht="14.85" hidden="1" customHeight="1"/>
    <row r="143" s="7" customFormat="1" ht="14.85" hidden="1" customHeight="1"/>
    <row r="144" s="7" customFormat="1" ht="14.85" hidden="1" customHeight="1"/>
    <row r="145" spans="2:28" s="7" customFormat="1" ht="14.85" hidden="1" customHeight="1"/>
    <row r="146" spans="2:28" s="7" customFormat="1" ht="14.85" hidden="1" customHeight="1"/>
    <row r="147" spans="2:28" s="7" customFormat="1" ht="14.85" hidden="1" customHeight="1"/>
    <row r="148" spans="2:28" s="7" customFormat="1" ht="14.85" hidden="1" customHeight="1"/>
    <row r="149" spans="2:28" s="7" customFormat="1" ht="14.85" hidden="1" customHeight="1"/>
    <row r="150" spans="2:28" s="7" customFormat="1" ht="14.85" hidden="1" customHeight="1"/>
    <row r="151" spans="2:28" s="7" customFormat="1" ht="14.85" hidden="1" customHeight="1"/>
    <row r="152" spans="2:28" s="7" customFormat="1" ht="14.85" hidden="1" customHeight="1"/>
    <row r="153" spans="2:28" s="7" customFormat="1" ht="14.85" hidden="1" customHeight="1"/>
    <row r="154" spans="2:28" s="7" customFormat="1" ht="14.85" hidden="1" customHeight="1"/>
    <row r="155" spans="2:28" s="7" customFormat="1" ht="14.85" hidden="1" customHeight="1"/>
    <row r="156" spans="2:28" s="7" customFormat="1" ht="14.85" hidden="1" customHeight="1"/>
    <row r="157" spans="2:28" s="7" customFormat="1" ht="14.85" hidden="1" customHeight="1"/>
    <row r="158" spans="2:28" s="7" customFormat="1" ht="14.85" hidden="1" customHeight="1"/>
    <row r="159" spans="2:28" s="7" customFormat="1" ht="14.85" hidden="1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2:28" s="7" customFormat="1" ht="14.85" hidden="1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AA160" s="29"/>
      <c r="AB160" s="29"/>
    </row>
    <row r="161" spans="1:28" s="7" customFormat="1" ht="14.8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6"/>
      <c r="AB161" s="6"/>
    </row>
    <row r="162" spans="1:28" s="7" customFormat="1" ht="14.8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7" customFormat="1" ht="14.85" hidden="1" customHeight="1">
      <c r="AA163" s="1"/>
      <c r="AB163" s="1"/>
    </row>
    <row r="164" spans="1:28" s="7" customFormat="1" ht="14.85" hidden="1" customHeight="1"/>
    <row r="165" spans="1:28" s="7" customFormat="1" ht="14.85" hidden="1" customHeight="1"/>
    <row r="166" spans="1:28" s="7" customFormat="1" ht="14.85" hidden="1" customHeight="1"/>
    <row r="167" spans="1:28" s="7" customFormat="1" ht="14.85" hidden="1" customHeight="1"/>
    <row r="168" spans="1:28" s="7" customFormat="1" ht="14.85" hidden="1" customHeight="1"/>
    <row r="169" spans="1:28" s="7" customFormat="1" ht="14.85" hidden="1" customHeight="1"/>
    <row r="170" spans="1:28" s="7" customFormat="1" ht="14.85" hidden="1" customHeight="1"/>
    <row r="171" spans="1:28" s="7" customFormat="1" ht="14.85" hidden="1" customHeight="1"/>
    <row r="172" spans="1:28" s="7" customFormat="1" ht="14.85" hidden="1" customHeight="1"/>
    <row r="173" spans="1:28" s="7" customFormat="1" ht="14.85" hidden="1" customHeight="1">
      <c r="A173" s="29"/>
    </row>
    <row r="174" spans="1:28" s="7" customFormat="1" ht="14.85" hidden="1" customHeight="1">
      <c r="A174" s="6"/>
    </row>
    <row r="175" spans="1:28" s="7" customFormat="1" ht="14.85" hidden="1" customHeight="1">
      <c r="A175" s="1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8" s="7" customFormat="1" ht="14.85" hidden="1" customHeight="1">
      <c r="A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8" s="7" customFormat="1" ht="14.85" hidden="1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7" customFormat="1" ht="14.85" hidden="1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29" customFormat="1" ht="14.85" hidden="1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s="6" customFormat="1" ht="14.85" hidden="1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4.8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4.8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s="7" customFormat="1" ht="14.85" hidden="1" customHeight="1"/>
    <row r="184" spans="1:28" s="7" customFormat="1" ht="14.85" hidden="1" customHeight="1"/>
    <row r="185" spans="1:28" s="7" customFormat="1" ht="14.85" hidden="1" customHeight="1"/>
    <row r="186" spans="1:28" s="7" customFormat="1" ht="14.85" hidden="1" customHeight="1"/>
    <row r="187" spans="1:28" s="7" customFormat="1" ht="14.85" hidden="1" customHeight="1"/>
    <row r="188" spans="1:28" s="7" customFormat="1" ht="14.85" hidden="1" customHeight="1"/>
    <row r="189" spans="1:28" s="7" customFormat="1" ht="14.85" hidden="1" customHeight="1"/>
    <row r="190" spans="1:28" s="7" customFormat="1" ht="14.85" hidden="1" customHeight="1"/>
    <row r="191" spans="1:28" s="7" customFormat="1" ht="14.85" hidden="1" customHeight="1"/>
    <row r="192" spans="1:28" s="7" customFormat="1" ht="14.85" hidden="1" customHeight="1"/>
    <row r="193" s="7" customFormat="1" ht="14.85" hidden="1" customHeight="1"/>
    <row r="194" s="7" customFormat="1" ht="14.85" hidden="1" customHeight="1"/>
    <row r="195" s="7" customFormat="1" ht="14.85" hidden="1" customHeight="1"/>
    <row r="196" s="7" customFormat="1" ht="14.85" hidden="1" customHeight="1"/>
    <row r="197" s="7" customFormat="1" ht="14.85" hidden="1" customHeight="1"/>
    <row r="198" s="7" customFormat="1" ht="14.85" hidden="1" customHeight="1"/>
    <row r="199" s="7" customFormat="1" ht="14.85" hidden="1" customHeight="1"/>
    <row r="200" s="7" customFormat="1" ht="14.85" hidden="1" customHeight="1"/>
    <row r="201" s="7" customFormat="1" ht="14.85" hidden="1" customHeight="1"/>
    <row r="202" s="7" customFormat="1" ht="14.85" hidden="1" customHeight="1"/>
    <row r="203" s="7" customFormat="1" ht="14.85" hidden="1" customHeight="1"/>
    <row r="204" s="7" customFormat="1" ht="14.85" hidden="1" customHeight="1"/>
    <row r="205" s="7" customFormat="1" ht="14.85" hidden="1" customHeight="1"/>
    <row r="206" s="7" customFormat="1" ht="14.85" hidden="1" customHeight="1"/>
    <row r="207" s="7" customFormat="1" ht="14.85" hidden="1" customHeight="1"/>
    <row r="208" s="7" customFormat="1" ht="14.85" hidden="1" customHeight="1"/>
    <row r="209" spans="2:28" s="7" customFormat="1" ht="14.85" hidden="1" customHeight="1"/>
    <row r="210" spans="2:28" s="7" customFormat="1" ht="14.85" hidden="1" customHeight="1"/>
    <row r="211" spans="2:28" s="7" customFormat="1" ht="14.85" hidden="1" customHeight="1"/>
    <row r="212" spans="2:28" s="7" customFormat="1" ht="14.85" hidden="1" customHeight="1"/>
    <row r="213" spans="2:28" s="7" customFormat="1" ht="14.85" hidden="1" customHeight="1"/>
    <row r="214" spans="2:28" s="7" customFormat="1" ht="14.85" hidden="1" customHeight="1"/>
    <row r="215" spans="2:28" s="7" customFormat="1" ht="14.85" hidden="1" customHeight="1"/>
    <row r="216" spans="2:28" s="7" customFormat="1" ht="14.85" hidden="1" customHeight="1"/>
    <row r="217" spans="2:28" s="7" customFormat="1" ht="14.85" hidden="1" customHeight="1"/>
    <row r="218" spans="2:28" s="7" customFormat="1" ht="14.85" hidden="1" customHeight="1"/>
    <row r="219" spans="2:28" s="7" customFormat="1" ht="14.85" hidden="1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28" s="7" customFormat="1" ht="14.8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30"/>
      <c r="AB220" s="30"/>
    </row>
    <row r="221" spans="2:28" s="7" customFormat="1" ht="14.85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7" customFormat="1" ht="14.85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7" customFormat="1" ht="14.8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7" customFormat="1" ht="14.8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7" customFormat="1" ht="14.8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7" customFormat="1" ht="14.8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7" customFormat="1" ht="14.85" hidden="1" customHeight="1">
      <c r="AA227" s="3"/>
      <c r="AB227" s="3"/>
    </row>
    <row r="228" spans="1:28" s="7" customFormat="1" ht="14.85" hidden="1" customHeight="1"/>
    <row r="229" spans="1:28" s="7" customFormat="1" ht="14.85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7" customFormat="1" ht="14.85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7" customFormat="1" ht="14.8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7" customFormat="1" ht="14.85" hidden="1" customHeight="1">
      <c r="AA232" s="3"/>
      <c r="AB232" s="3"/>
    </row>
    <row r="233" spans="1:28" s="7" customFormat="1" ht="14.85" hidden="1" customHeight="1">
      <c r="A233" s="30"/>
    </row>
    <row r="234" spans="1:28" s="7" customFormat="1" ht="14.85" hidden="1" customHeight="1">
      <c r="A234" s="1"/>
    </row>
    <row r="235" spans="1:28" s="7" customFormat="1" ht="14.85" hidden="1" customHeight="1">
      <c r="A235" s="3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8" s="7" customFormat="1" ht="14.85" hidden="1" customHeight="1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7" customFormat="1" ht="14.85" hidden="1" customHeight="1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7" customFormat="1" ht="14.85" hidden="1" customHeight="1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30" customFormat="1" ht="14.85" hidden="1" customHeight="1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  <c r="AB239" s="7"/>
    </row>
    <row r="240" spans="1:28" ht="14.85" hidden="1" customHeight="1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  <c r="AB240" s="7"/>
    </row>
    <row r="241" spans="1:28" s="3" customFormat="1" ht="14.85" hidden="1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AA241" s="7"/>
      <c r="AB241" s="7"/>
    </row>
    <row r="242" spans="1:28" s="3" customFormat="1" ht="14.85" hidden="1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A242" s="7"/>
      <c r="AB242" s="7"/>
    </row>
    <row r="243" spans="1:28" s="3" customFormat="1" ht="14.85" hidden="1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s="3" customFormat="1" ht="14.85" hidden="1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s="3" customFormat="1" ht="14.8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AA245" s="7"/>
      <c r="AB245" s="7"/>
    </row>
    <row r="246" spans="1:28" s="3" customFormat="1" ht="14.85" hidden="1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AA246" s="7"/>
      <c r="AB246" s="7"/>
    </row>
    <row r="247" spans="1:28" s="7" customFormat="1" ht="14.85" hidden="1" customHeight="1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7" customFormat="1" ht="14.85" hidden="1" customHeight="1"/>
    <row r="249" spans="1:28" s="3" customFormat="1" ht="14.85" hidden="1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s="3" customFormat="1" ht="14.85" hidden="1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s="3" customFormat="1" ht="14.8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s="7" customFormat="1" ht="14.85" hidden="1" customHeight="1"/>
    <row r="253" spans="1:28" s="7" customFormat="1" ht="14.85" hidden="1" customHeight="1"/>
    <row r="254" spans="1:28" s="7" customFormat="1" ht="14.85" hidden="1" customHeight="1"/>
    <row r="255" spans="1:28" s="7" customFormat="1" ht="14.85" hidden="1" customHeight="1"/>
    <row r="256" spans="1:28" s="7" customFormat="1" ht="14.85" hidden="1" customHeight="1"/>
    <row r="257" spans="2:28" s="7" customFormat="1" ht="14.85" hidden="1" customHeight="1"/>
    <row r="258" spans="2:28" s="7" customFormat="1" ht="14.85" hidden="1" customHeight="1"/>
    <row r="259" spans="2:28" s="7" customFormat="1" ht="14.85" hidden="1" customHeight="1"/>
    <row r="260" spans="2:28" s="7" customFormat="1" ht="14.85" hidden="1" customHeight="1"/>
    <row r="261" spans="2:28" s="7" customFormat="1" ht="14.8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7" customFormat="1" ht="14.8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7" customFormat="1" ht="14.8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7" customFormat="1" ht="14.8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7" customFormat="1" ht="14.8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7" customFormat="1" ht="14.8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7" customFormat="1" ht="14.8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7" customFormat="1" ht="14.8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7" customFormat="1" ht="14.8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7" customFormat="1" ht="14.8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7" customFormat="1" ht="14.8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7" customFormat="1" ht="14.8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7" customFormat="1" ht="14.8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7" customFormat="1" ht="14.8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7" customFormat="1" ht="14.8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7" customFormat="1" ht="14.8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7" customFormat="1" ht="14.8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7" customFormat="1" ht="14.8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7" customFormat="1" ht="14.8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7" customFormat="1" ht="14.8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85" hidden="1" customHeight="1"/>
    <row r="282" spans="1:28" ht="14.85" hidden="1" customHeight="1"/>
  </sheetData>
  <mergeCells count="121">
    <mergeCell ref="N61:O61"/>
    <mergeCell ref="P61:Z61"/>
    <mergeCell ref="AA61:AB61"/>
    <mergeCell ref="N47:O47"/>
    <mergeCell ref="N48:O48"/>
    <mergeCell ref="AA48:AB48"/>
    <mergeCell ref="B62:M62"/>
    <mergeCell ref="N62:O62"/>
    <mergeCell ref="P62:Z62"/>
    <mergeCell ref="AA62:AB62"/>
    <mergeCell ref="N51:O51"/>
    <mergeCell ref="AA51:AB51"/>
    <mergeCell ref="N52:O52"/>
    <mergeCell ref="AA52:AB52"/>
    <mergeCell ref="N53:O53"/>
    <mergeCell ref="N54:O54"/>
    <mergeCell ref="AA54:AB54"/>
    <mergeCell ref="N55:O55"/>
    <mergeCell ref="AA55:AB55"/>
    <mergeCell ref="N56:O56"/>
    <mergeCell ref="AA56:AB56"/>
    <mergeCell ref="N57:O57"/>
    <mergeCell ref="AA57:AB57"/>
    <mergeCell ref="N58:O58"/>
    <mergeCell ref="AA58:AB58"/>
    <mergeCell ref="N59:O59"/>
    <mergeCell ref="AA59:AB59"/>
    <mergeCell ref="N60:O60"/>
    <mergeCell ref="P60:Z60"/>
    <mergeCell ref="AA60:AB60"/>
    <mergeCell ref="AA34:AB34"/>
    <mergeCell ref="N49:O49"/>
    <mergeCell ref="AA49:AB49"/>
    <mergeCell ref="N50:O50"/>
    <mergeCell ref="AA50:AB50"/>
    <mergeCell ref="N36:O36"/>
    <mergeCell ref="AA36:AB36"/>
    <mergeCell ref="N37:O37"/>
    <mergeCell ref="AA37:AB37"/>
    <mergeCell ref="N38:O38"/>
    <mergeCell ref="AA38:AB38"/>
    <mergeCell ref="N39:O39"/>
    <mergeCell ref="AA39:AB39"/>
    <mergeCell ref="N40:O40"/>
    <mergeCell ref="AA40:AB40"/>
    <mergeCell ref="N41:O41"/>
    <mergeCell ref="AA41:AB41"/>
    <mergeCell ref="N42:O42"/>
    <mergeCell ref="AA42:AB42"/>
    <mergeCell ref="N43:O43"/>
    <mergeCell ref="N44:O44"/>
    <mergeCell ref="N45:O45"/>
    <mergeCell ref="N46:O46"/>
    <mergeCell ref="AA46:AB46"/>
    <mergeCell ref="AA22:AB22"/>
    <mergeCell ref="N35:O35"/>
    <mergeCell ref="AA35:AB35"/>
    <mergeCell ref="N24:O24"/>
    <mergeCell ref="AA24:AB24"/>
    <mergeCell ref="N25:O25"/>
    <mergeCell ref="AA25:AB25"/>
    <mergeCell ref="N26:O26"/>
    <mergeCell ref="AA26:AB26"/>
    <mergeCell ref="N27:O27"/>
    <mergeCell ref="AA27:AB27"/>
    <mergeCell ref="N28:O28"/>
    <mergeCell ref="AA28:AB28"/>
    <mergeCell ref="N29:O29"/>
    <mergeCell ref="AA29:AB29"/>
    <mergeCell ref="N30:O30"/>
    <mergeCell ref="AA30:AB30"/>
    <mergeCell ref="N31:O31"/>
    <mergeCell ref="N33:O33"/>
    <mergeCell ref="AA33:AB33"/>
    <mergeCell ref="N34:O34"/>
    <mergeCell ref="N23:O23"/>
    <mergeCell ref="AA23:AB23"/>
    <mergeCell ref="N12:O12"/>
    <mergeCell ref="AA12:AB12"/>
    <mergeCell ref="N13:O13"/>
    <mergeCell ref="AA13:AB13"/>
    <mergeCell ref="N14:O14"/>
    <mergeCell ref="AA14:AB14"/>
    <mergeCell ref="N15:O15"/>
    <mergeCell ref="AA15:AB15"/>
    <mergeCell ref="N16:O16"/>
    <mergeCell ref="AA16:AB16"/>
    <mergeCell ref="N17:O17"/>
    <mergeCell ref="AA17:AB17"/>
    <mergeCell ref="N18:O18"/>
    <mergeCell ref="AA18:AB18"/>
    <mergeCell ref="N19:O19"/>
    <mergeCell ref="AA19:AB19"/>
    <mergeCell ref="N7:O7"/>
    <mergeCell ref="AA7:AB7"/>
    <mergeCell ref="N8:O8"/>
    <mergeCell ref="AA8:AB8"/>
    <mergeCell ref="N9:O9"/>
    <mergeCell ref="AA9:AB9"/>
    <mergeCell ref="N10:O10"/>
    <mergeCell ref="AA31:AB31"/>
    <mergeCell ref="N32:O32"/>
    <mergeCell ref="AA32:AB32"/>
    <mergeCell ref="B1:AB1"/>
    <mergeCell ref="B2:AB2"/>
    <mergeCell ref="B3:AB3"/>
    <mergeCell ref="B5:M5"/>
    <mergeCell ref="N5:O5"/>
    <mergeCell ref="P5:Z5"/>
    <mergeCell ref="AA5:AB5"/>
    <mergeCell ref="N6:O6"/>
    <mergeCell ref="AA6:AB6"/>
    <mergeCell ref="AA10:AB10"/>
    <mergeCell ref="N20:O20"/>
    <mergeCell ref="AA20:AB20"/>
    <mergeCell ref="N21:O21"/>
    <mergeCell ref="AA21:AB21"/>
    <mergeCell ref="N22:O22"/>
    <mergeCell ref="P22:Z22"/>
    <mergeCell ref="N11:O11"/>
    <mergeCell ref="AA11:AB11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58</vt:i4>
      </vt:variant>
      <vt:variant>
        <vt:lpstr>名前付き一覧</vt:lpstr>
      </vt:variant>
      <vt:variant>
        <vt:i4>57</vt:i4>
      </vt:variant>
    </vt:vector>
  </HeadingPairs>
  <TitlesOfParts>
    <vt:vector size="115" baseType="lpstr">
      <vt:lpstr>単体BS</vt:lpstr>
      <vt:lpstr>単体PL</vt:lpstr>
      <vt:lpstr>単体NW</vt:lpstr>
      <vt:lpstr>単体CF</vt:lpstr>
      <vt:lpstr>単体BS (千円)</vt:lpstr>
      <vt:lpstr>単体PL (千円)</vt:lpstr>
      <vt:lpstr>単体NW (千円)</vt:lpstr>
      <vt:lpstr>単体CF (千円)</vt:lpstr>
      <vt:lpstr>単体BS (百万円)</vt:lpstr>
      <vt:lpstr>単体PL (百万円)</vt:lpstr>
      <vt:lpstr>単体NW (百万円)</vt:lpstr>
      <vt:lpstr>単体CF (百万円)</vt:lpstr>
      <vt:lpstr>単体BS 按分用</vt:lpstr>
      <vt:lpstr>単体PL 按分用</vt:lpstr>
      <vt:lpstr>単体NW 按分用</vt:lpstr>
      <vt:lpstr>単体CF 按分用</vt:lpstr>
      <vt:lpstr>単体BS 按分用 (千円)</vt:lpstr>
      <vt:lpstr>単体PL 按分用 (千円)</vt:lpstr>
      <vt:lpstr>単体NW 按分用 (千円)</vt:lpstr>
      <vt:lpstr>単体CF 按分用 (千円)</vt:lpstr>
      <vt:lpstr>単体BS 按分用 (百万円)</vt:lpstr>
      <vt:lpstr>単体PL 按分用 (百万円)</vt:lpstr>
      <vt:lpstr>単体NW 按分用 (百万円)</vt:lpstr>
      <vt:lpstr>単体CF 按分用 (百万円)</vt:lpstr>
      <vt:lpstr>退手BS</vt:lpstr>
      <vt:lpstr>退手PL</vt:lpstr>
      <vt:lpstr>退手NW</vt:lpstr>
      <vt:lpstr>退手CF</vt:lpstr>
      <vt:lpstr>退手BS按分用</vt:lpstr>
      <vt:lpstr>退手PL按分用</vt:lpstr>
      <vt:lpstr>退手NW按分用</vt:lpstr>
      <vt:lpstr>退手CF按分用</vt:lpstr>
      <vt:lpstr>連結BS</vt:lpstr>
      <vt:lpstr>連結PL</vt:lpstr>
      <vt:lpstr>連結NW</vt:lpstr>
      <vt:lpstr>連結CF</vt:lpstr>
      <vt:lpstr>連結上の調整</vt:lpstr>
      <vt:lpstr>連結BS (千円)</vt:lpstr>
      <vt:lpstr>連結PL (千円)</vt:lpstr>
      <vt:lpstr>連結NW (千円)</vt:lpstr>
      <vt:lpstr>連結CF (千円)</vt:lpstr>
      <vt:lpstr>連結BS (百万円)</vt:lpstr>
      <vt:lpstr>連結PL (百万円)</vt:lpstr>
      <vt:lpstr>連結NW (百万円)</vt:lpstr>
      <vt:lpstr>連結CF (百万円)</vt:lpstr>
      <vt:lpstr>連結BS 按分用</vt:lpstr>
      <vt:lpstr>連結PL 按分用</vt:lpstr>
      <vt:lpstr>連結NW 按分用</vt:lpstr>
      <vt:lpstr>連結CF 按分用</vt:lpstr>
      <vt:lpstr>連結BS 按分用 (千円)</vt:lpstr>
      <vt:lpstr>連結PL 按分用 (千円)</vt:lpstr>
      <vt:lpstr>連結NW 按分用 (千円)</vt:lpstr>
      <vt:lpstr>連結CF 按分用 (千円)</vt:lpstr>
      <vt:lpstr>連結BS 按分用 (百万円)</vt:lpstr>
      <vt:lpstr>連結PL 按分用 (百万円)</vt:lpstr>
      <vt:lpstr>連結NW 按分用 (百万円)</vt:lpstr>
      <vt:lpstr>連結CF 按分用 (百万円)</vt:lpstr>
      <vt:lpstr>PL及びNWM</vt:lpstr>
      <vt:lpstr>PL及びNWM!Print_Area</vt:lpstr>
      <vt:lpstr>退手BS!Print_Area</vt:lpstr>
      <vt:lpstr>退手BS按分用!Print_Area</vt:lpstr>
      <vt:lpstr>退手CF!Print_Area</vt:lpstr>
      <vt:lpstr>退手CF按分用!Print_Area</vt:lpstr>
      <vt:lpstr>退手NW!Print_Area</vt:lpstr>
      <vt:lpstr>退手NW按分用!Print_Area</vt:lpstr>
      <vt:lpstr>退手PL!Print_Area</vt:lpstr>
      <vt:lpstr>退手PL按分用!Print_Area</vt:lpstr>
      <vt:lpstr>単体BS!Print_Area</vt:lpstr>
      <vt:lpstr>'単体BS (千円)'!Print_Area</vt:lpstr>
      <vt:lpstr>'単体BS (百万円)'!Print_Area</vt:lpstr>
      <vt:lpstr>'単体BS 按分用'!Print_Area</vt:lpstr>
      <vt:lpstr>'単体BS 按分用 (千円)'!Print_Area</vt:lpstr>
      <vt:lpstr>'単体BS 按分用 (百万円)'!Print_Area</vt:lpstr>
      <vt:lpstr>単体CF!Print_Area</vt:lpstr>
      <vt:lpstr>'単体CF (千円)'!Print_Area</vt:lpstr>
      <vt:lpstr>'単体CF (百万円)'!Print_Area</vt:lpstr>
      <vt:lpstr>'単体CF 按分用'!Print_Area</vt:lpstr>
      <vt:lpstr>'単体CF 按分用 (千円)'!Print_Area</vt:lpstr>
      <vt:lpstr>'単体CF 按分用 (百万円)'!Print_Area</vt:lpstr>
      <vt:lpstr>単体NW!Print_Area</vt:lpstr>
      <vt:lpstr>'単体NW (千円)'!Print_Area</vt:lpstr>
      <vt:lpstr>'単体NW (百万円)'!Print_Area</vt:lpstr>
      <vt:lpstr>'単体NW 按分用'!Print_Area</vt:lpstr>
      <vt:lpstr>'単体NW 按分用 (千円)'!Print_Area</vt:lpstr>
      <vt:lpstr>'単体NW 按分用 (百万円)'!Print_Area</vt:lpstr>
      <vt:lpstr>単体PL!Print_Area</vt:lpstr>
      <vt:lpstr>'単体PL (千円)'!Print_Area</vt:lpstr>
      <vt:lpstr>'単体PL (百万円)'!Print_Area</vt:lpstr>
      <vt:lpstr>'単体PL 按分用'!Print_Area</vt:lpstr>
      <vt:lpstr>'単体PL 按分用 (千円)'!Print_Area</vt:lpstr>
      <vt:lpstr>'単体PL 按分用 (百万円)'!Print_Area</vt:lpstr>
      <vt:lpstr>連結BS!Print_Area</vt:lpstr>
      <vt:lpstr>'連結BS (千円)'!Print_Area</vt:lpstr>
      <vt:lpstr>'連結BS (百万円)'!Print_Area</vt:lpstr>
      <vt:lpstr>'連結BS 按分用'!Print_Area</vt:lpstr>
      <vt:lpstr>'連結BS 按分用 (千円)'!Print_Area</vt:lpstr>
      <vt:lpstr>'連結BS 按分用 (百万円)'!Print_Area</vt:lpstr>
      <vt:lpstr>連結CF!Print_Area</vt:lpstr>
      <vt:lpstr>'連結CF (千円)'!Print_Area</vt:lpstr>
      <vt:lpstr>'連結CF (百万円)'!Print_Area</vt:lpstr>
      <vt:lpstr>'連結CF 按分用'!Print_Area</vt:lpstr>
      <vt:lpstr>'連結CF 按分用 (千円)'!Print_Area</vt:lpstr>
      <vt:lpstr>'連結CF 按分用 (百万円)'!Print_Area</vt:lpstr>
      <vt:lpstr>連結NW!Print_Area</vt:lpstr>
      <vt:lpstr>'連結NW (千円)'!Print_Area</vt:lpstr>
      <vt:lpstr>'連結NW (百万円)'!Print_Area</vt:lpstr>
      <vt:lpstr>'連結NW 按分用'!Print_Area</vt:lpstr>
      <vt:lpstr>'連結NW 按分用 (千円)'!Print_Area</vt:lpstr>
      <vt:lpstr>'連結NW 按分用 (百万円)'!Print_Area</vt:lpstr>
      <vt:lpstr>連結PL!Print_Area</vt:lpstr>
      <vt:lpstr>'連結PL (千円)'!Print_Area</vt:lpstr>
      <vt:lpstr>'連結PL (百万円)'!Print_Area</vt:lpstr>
      <vt:lpstr>'連結PL 按分用'!Print_Area</vt:lpstr>
      <vt:lpstr>'連結PL 按分用 (千円)'!Print_Area</vt:lpstr>
      <vt:lpstr>'連結PL 按分用 (百万円)'!Print_Area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cp:lastPrinted>2017-10-31T07:24:11Z</cp:lastPrinted>
  <dcterms:created xsi:type="dcterms:W3CDTF">2014-03-27T08:10:30Z</dcterms:created>
  <dcterms:modified xsi:type="dcterms:W3CDTF">2018-03-19T05:29:41Z</dcterms:modified>
  <cp:category/>
  <cp:contentStatus/>
</cp:coreProperties>
</file>